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activeTab="9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  <sheet name="Sheet1" sheetId="14" r:id="rId11"/>
  </sheets>
  <definedNames>
    <definedName name="_xlnm._FilterDatabase" localSheetId="3" hidden="1">Bhagalpur!$A$5:$X$31</definedName>
    <definedName name="_xlnm._FilterDatabase" localSheetId="8" hidden="1">Darbhanga!$A$6:$V$33</definedName>
    <definedName name="_xlnm._FilterDatabase" localSheetId="5" hidden="1">Kosi!$A$5:$V$12</definedName>
    <definedName name="_xlnm._FilterDatabase" localSheetId="2" hidden="1">Magadh!$A$5:$Y$75</definedName>
    <definedName name="_xlnm._FilterDatabase" localSheetId="4" hidden="1">Munger!$A$6:$X$51</definedName>
    <definedName name="_xlnm._FilterDatabase" localSheetId="1" hidden="1">Patna!$A$6:$AA$123</definedName>
    <definedName name="_xlnm._FilterDatabase" localSheetId="6" hidden="1">Purnea!$A$5:$V$35</definedName>
    <definedName name="_xlnm._FilterDatabase" localSheetId="9" hidden="1">Saran!$A$5:$V$68</definedName>
    <definedName name="_xlnm._FilterDatabase" localSheetId="7" hidden="1">Tirhut!$A$6:$V$77</definedName>
    <definedName name="_xlnm.Print_Area" localSheetId="2">Magadh!$A$1:$V$81</definedName>
    <definedName name="_xlnm.Print_Area" localSheetId="1">Patna!$A$1:$V$123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19" i="10"/>
  <c r="G19"/>
  <c r="K14" i="14"/>
  <c r="P3" i="9"/>
  <c r="J25" i="10" l="1"/>
  <c r="H23"/>
  <c r="D23"/>
  <c r="M51" i="9"/>
  <c r="L23" i="10" s="1"/>
  <c r="N51" i="9"/>
  <c r="M23" i="10" s="1"/>
  <c r="O51" i="9"/>
  <c r="N23" i="10" s="1"/>
  <c r="P51" i="9"/>
  <c r="O23" i="10" s="1"/>
  <c r="Q51" i="9"/>
  <c r="P23" i="10" s="1"/>
  <c r="R51" i="9"/>
  <c r="Q23" i="10" s="1"/>
  <c r="S51" i="9"/>
  <c r="R23" i="10" s="1"/>
  <c r="T51" i="9"/>
  <c r="U23" i="10" s="1"/>
  <c r="U51" i="9"/>
  <c r="V23" i="10" s="1"/>
  <c r="L51" i="9"/>
  <c r="K23" i="10" s="1"/>
  <c r="I51" i="9"/>
  <c r="S23" i="10" s="1"/>
  <c r="E51" i="9"/>
  <c r="E23" i="10" s="1"/>
  <c r="I19"/>
  <c r="M77" i="13"/>
  <c r="L19" i="10" s="1"/>
  <c r="N77" i="13"/>
  <c r="M19" i="10" s="1"/>
  <c r="O77" i="13"/>
  <c r="N19" i="10" s="1"/>
  <c r="P77" i="13"/>
  <c r="O19" i="10" s="1"/>
  <c r="Q77" i="13"/>
  <c r="P19" i="10" s="1"/>
  <c r="R77" i="13"/>
  <c r="Q19" i="10" s="1"/>
  <c r="S77" i="13"/>
  <c r="R19" i="10" s="1"/>
  <c r="T77" i="13"/>
  <c r="U19" i="10" s="1"/>
  <c r="U77" i="13"/>
  <c r="V19" i="10" s="1"/>
  <c r="L77" i="13"/>
  <c r="K19" i="10" s="1"/>
  <c r="I77" i="13"/>
  <c r="S19" i="10" s="1"/>
  <c r="H77" i="13"/>
  <c r="F19" i="10" s="1"/>
  <c r="E77" i="13"/>
  <c r="I21" i="10"/>
  <c r="H21"/>
  <c r="D21"/>
  <c r="G21" s="1"/>
  <c r="I33" i="8"/>
  <c r="S21" i="10" s="1"/>
  <c r="H33" i="8"/>
  <c r="F21" i="10" s="1"/>
  <c r="E33" i="8"/>
  <c r="E21" i="10" s="1"/>
  <c r="E19"/>
  <c r="D19"/>
  <c r="U3" i="13"/>
  <c r="X20" i="10"/>
  <c r="I17"/>
  <c r="H17"/>
  <c r="F17"/>
  <c r="E17"/>
  <c r="D17"/>
  <c r="G17" s="1"/>
  <c r="H35" i="5"/>
  <c r="E35"/>
  <c r="I35"/>
  <c r="S17" i="10" s="1"/>
  <c r="L35" i="5"/>
  <c r="K17" i="10" s="1"/>
  <c r="M35" i="5"/>
  <c r="L17" i="10" s="1"/>
  <c r="N35" i="5"/>
  <c r="M17" i="10" s="1"/>
  <c r="O35" i="5"/>
  <c r="N17" i="10" s="1"/>
  <c r="P35" i="5"/>
  <c r="O17" i="10" s="1"/>
  <c r="Q35" i="5"/>
  <c r="P17" i="10" s="1"/>
  <c r="R35" i="5"/>
  <c r="Q17" i="10" s="1"/>
  <c r="S35" i="5"/>
  <c r="R17" i="10" s="1"/>
  <c r="T35" i="5"/>
  <c r="U17" i="10" s="1"/>
  <c r="U35" i="5"/>
  <c r="V17" i="10" s="1"/>
  <c r="F15"/>
  <c r="S15"/>
  <c r="I15"/>
  <c r="E15"/>
  <c r="D15"/>
  <c r="U12" i="12"/>
  <c r="V15" i="10" s="1"/>
  <c r="T12" i="12"/>
  <c r="U15" i="10" s="1"/>
  <c r="S12" i="12"/>
  <c r="R15" i="10" s="1"/>
  <c r="Q12" i="12"/>
  <c r="P15" i="10" s="1"/>
  <c r="P12" i="12"/>
  <c r="O15" i="10" s="1"/>
  <c r="O12" i="12"/>
  <c r="N15" i="10" s="1"/>
  <c r="N12" i="12"/>
  <c r="M15" i="10" s="1"/>
  <c r="M12" i="12"/>
  <c r="L15" i="10" s="1"/>
  <c r="L12" i="12"/>
  <c r="K15" i="10" s="1"/>
  <c r="H12" i="12"/>
  <c r="E12"/>
  <c r="R12"/>
  <c r="Q15" i="10" s="1"/>
  <c r="I12" i="12"/>
  <c r="L3"/>
  <c r="X16" i="10"/>
  <c r="I13"/>
  <c r="H13"/>
  <c r="H51" i="6"/>
  <c r="F13" i="10" s="1"/>
  <c r="E51" i="6"/>
  <c r="E13" i="10" s="1"/>
  <c r="I11"/>
  <c r="I9"/>
  <c r="H11"/>
  <c r="G11"/>
  <c r="F11"/>
  <c r="E11"/>
  <c r="D11"/>
  <c r="M31" i="11"/>
  <c r="L11" i="10" s="1"/>
  <c r="N31" i="11"/>
  <c r="M11" i="10" s="1"/>
  <c r="O31" i="11"/>
  <c r="N11" i="10" s="1"/>
  <c r="P31" i="11"/>
  <c r="O11" i="10" s="1"/>
  <c r="Q31" i="11"/>
  <c r="P11" i="10" s="1"/>
  <c r="R31" i="11"/>
  <c r="Q11" i="10" s="1"/>
  <c r="S31" i="11"/>
  <c r="R11" i="10" s="1"/>
  <c r="T31" i="11"/>
  <c r="U11" i="10" s="1"/>
  <c r="U31" i="11"/>
  <c r="V11" i="10" s="1"/>
  <c r="L31" i="11"/>
  <c r="K11" i="10" s="1"/>
  <c r="I31" i="11"/>
  <c r="S11" i="10" s="1"/>
  <c r="H31" i="11"/>
  <c r="E31"/>
  <c r="X12" i="10"/>
  <c r="L3" i="11"/>
  <c r="H9" i="10"/>
  <c r="G9"/>
  <c r="H7"/>
  <c r="G7"/>
  <c r="H31" i="9"/>
  <c r="H21"/>
  <c r="H8"/>
  <c r="H51" s="1"/>
  <c r="F23" i="10" s="1"/>
  <c r="L33" i="8"/>
  <c r="K21" i="10" s="1"/>
  <c r="M33" i="8"/>
  <c r="L21" i="10" s="1"/>
  <c r="N33" i="8"/>
  <c r="M21" i="10" s="1"/>
  <c r="O33" i="8"/>
  <c r="N21" i="10" s="1"/>
  <c r="P33" i="8"/>
  <c r="O21" i="10" s="1"/>
  <c r="Q33" i="8"/>
  <c r="P21" i="10" s="1"/>
  <c r="R33" i="8"/>
  <c r="Q21" i="10" s="1"/>
  <c r="S33" i="8"/>
  <c r="R21" i="10" s="1"/>
  <c r="T33" i="8"/>
  <c r="U21" i="10" s="1"/>
  <c r="U33" i="8"/>
  <c r="V21" i="10" s="1"/>
  <c r="H18" i="8"/>
  <c r="H16"/>
  <c r="L51" i="6"/>
  <c r="K13" i="10" s="1"/>
  <c r="M51" i="6"/>
  <c r="L13" i="10" s="1"/>
  <c r="N51" i="6"/>
  <c r="M13" i="10" s="1"/>
  <c r="O51" i="6"/>
  <c r="N13" i="10" s="1"/>
  <c r="P51" i="6"/>
  <c r="O13" i="10" s="1"/>
  <c r="Q51" i="6"/>
  <c r="P13" i="10" s="1"/>
  <c r="R51" i="6"/>
  <c r="Q13" i="10" s="1"/>
  <c r="S51" i="6"/>
  <c r="R13" i="10" s="1"/>
  <c r="T51" i="6"/>
  <c r="U13" i="10" s="1"/>
  <c r="U51" i="6"/>
  <c r="V13" i="10" s="1"/>
  <c r="I51" i="6"/>
  <c r="S13" i="10" s="1"/>
  <c r="L70" i="7"/>
  <c r="M70"/>
  <c r="N70"/>
  <c r="O70"/>
  <c r="P70"/>
  <c r="Q70"/>
  <c r="R70"/>
  <c r="S70"/>
  <c r="T70"/>
  <c r="U70"/>
  <c r="I70"/>
  <c r="E70"/>
  <c r="E9" i="10" s="1"/>
  <c r="L115" i="4"/>
  <c r="M115"/>
  <c r="N115"/>
  <c r="O115"/>
  <c r="P115"/>
  <c r="Q115"/>
  <c r="R115"/>
  <c r="S115"/>
  <c r="T115"/>
  <c r="U115"/>
  <c r="I115"/>
  <c r="S7" i="10" s="1"/>
  <c r="E115" i="4"/>
  <c r="E7" i="10" s="1"/>
  <c r="H109" i="4"/>
  <c r="H54"/>
  <c r="H34"/>
  <c r="H23"/>
  <c r="H32" i="9"/>
  <c r="H25"/>
  <c r="H18"/>
  <c r="I23" i="10" s="1"/>
  <c r="H20" i="7"/>
  <c r="H70" s="1"/>
  <c r="F9" i="10" s="1"/>
  <c r="H27" i="4"/>
  <c r="I7" i="10" s="1"/>
  <c r="L3" i="8"/>
  <c r="L3" i="5"/>
  <c r="L3" i="6"/>
  <c r="J3" i="7"/>
  <c r="V3" i="4"/>
  <c r="X8" i="10"/>
  <c r="X10"/>
  <c r="X14"/>
  <c r="X18"/>
  <c r="X22"/>
  <c r="X24"/>
  <c r="T17" l="1"/>
  <c r="I25"/>
  <c r="E25"/>
  <c r="H25"/>
  <c r="G23"/>
  <c r="T19"/>
  <c r="X19" s="1"/>
  <c r="T15"/>
  <c r="X15" s="1"/>
  <c r="T11"/>
  <c r="X11" s="1"/>
  <c r="H115" i="4"/>
  <c r="D13" i="10"/>
  <c r="G13" s="1"/>
  <c r="D7"/>
  <c r="G25" l="1"/>
  <c r="V9"/>
  <c r="V7"/>
  <c r="V25" l="1"/>
  <c r="K9"/>
  <c r="L9"/>
  <c r="M9"/>
  <c r="N9"/>
  <c r="O9"/>
  <c r="P9"/>
  <c r="Q9"/>
  <c r="R9"/>
  <c r="U9"/>
  <c r="S9"/>
  <c r="S25" s="1"/>
  <c r="K7"/>
  <c r="L7"/>
  <c r="L25" s="1"/>
  <c r="M7"/>
  <c r="N7"/>
  <c r="N25" s="1"/>
  <c r="O7"/>
  <c r="O25" s="1"/>
  <c r="P7"/>
  <c r="P25" s="1"/>
  <c r="Q7"/>
  <c r="Q25" s="1"/>
  <c r="R7"/>
  <c r="R25" s="1"/>
  <c r="U7"/>
  <c r="U25" s="1"/>
  <c r="D9"/>
  <c r="D25" s="1"/>
  <c r="F7"/>
  <c r="F25" s="1"/>
  <c r="M25" l="1"/>
  <c r="K25"/>
  <c r="T7"/>
  <c r="X7" s="1"/>
  <c r="T9"/>
  <c r="X9" s="1"/>
  <c r="T13"/>
  <c r="X13" s="1"/>
  <c r="X17"/>
  <c r="T23"/>
  <c r="T21"/>
  <c r="X21" s="1"/>
  <c r="X23" l="1"/>
  <c r="T25"/>
  <c r="X25" s="1"/>
</calcChain>
</file>

<file path=xl/sharedStrings.xml><?xml version="1.0" encoding="utf-8"?>
<sst xmlns="http://schemas.openxmlformats.org/spreadsheetml/2006/main" count="1775" uniqueCount="1039">
  <si>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</si>
  <si>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</si>
  <si>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</si>
  <si>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</si>
  <si>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</si>
  <si>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</si>
  <si>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</si>
  <si>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</si>
  <si>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</si>
  <si>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</si>
  <si>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</si>
  <si>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</si>
  <si>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</si>
  <si>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</si>
  <si>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</si>
  <si>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</si>
  <si>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</si>
  <si>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</si>
  <si>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</si>
  <si>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</si>
  <si>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</si>
  <si>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</si>
  <si>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</si>
  <si>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</si>
  <si>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</si>
  <si>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</si>
  <si>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</si>
  <si>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</si>
  <si>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</si>
  <si>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</si>
  <si>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</si>
  <si>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</si>
  <si>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</si>
  <si>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</si>
  <si>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</si>
  <si>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</si>
  <si>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</si>
  <si>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</si>
  <si>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</si>
  <si>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</si>
  <si>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</si>
  <si>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</si>
  <si>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</si>
  <si>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</si>
  <si>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</si>
  <si>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</si>
  <si>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</si>
  <si>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</si>
  <si>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</si>
  <si>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</si>
  <si>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</si>
  <si>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</si>
  <si>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</si>
  <si>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</si>
  <si>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</si>
  <si>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</si>
  <si>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</si>
  <si>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</si>
  <si>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</si>
  <si>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</si>
  <si>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</si>
  <si>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</si>
  <si>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</si>
  <si>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</si>
  <si>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</si>
  <si>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</si>
  <si>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</si>
  <si>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</si>
  <si>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</si>
  <si>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USS-102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</si>
  <si>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</si>
  <si>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</si>
  <si>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</si>
  <si>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</si>
  <si>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</si>
  <si>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</si>
  <si>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</si>
  <si>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</si>
  <si>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</si>
  <si>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</si>
  <si>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</si>
  <si>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USS-110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</si>
  <si>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</si>
  <si>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</si>
  <si>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</si>
  <si>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</si>
  <si>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</si>
  <si>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</si>
  <si>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</si>
  <si>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</si>
  <si>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</si>
  <si>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</si>
  <si>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</si>
  <si>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</si>
  <si>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</si>
  <si>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</si>
  <si>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</si>
  <si>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</si>
  <si>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</si>
  <si>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USS-116</t>
  </si>
  <si>
    <t>USS-117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</si>
  <si>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</si>
  <si>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</si>
  <si>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</si>
  <si>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</si>
  <si>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</si>
  <si>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</si>
  <si>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</si>
  <si>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</si>
  <si>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</si>
  <si>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</si>
  <si>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</si>
  <si>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</si>
  <si>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</si>
  <si>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</si>
  <si>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</si>
  <si>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</si>
  <si>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</si>
  <si>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</si>
  <si>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</si>
  <si>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</si>
  <si>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</si>
  <si>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</si>
  <si>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USS-119</t>
  </si>
  <si>
    <t>USS-120</t>
  </si>
  <si>
    <t>USS-121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</si>
  <si>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</si>
  <si>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</si>
  <si>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</si>
  <si>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</si>
  <si>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</si>
  <si>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</si>
  <si>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</si>
  <si>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</si>
  <si>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</si>
  <si>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</si>
  <si>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USS-126</t>
  </si>
  <si>
    <t>USS-127</t>
  </si>
  <si>
    <t>USS-128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</si>
  <si>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</si>
  <si>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</si>
  <si>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</si>
  <si>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</si>
  <si>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</si>
  <si>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</si>
  <si>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</si>
  <si>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</si>
  <si>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</si>
  <si>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</si>
  <si>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</si>
  <si>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</si>
  <si>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</si>
  <si>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</si>
  <si>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</si>
  <si>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</si>
  <si>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</si>
  <si>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</si>
  <si>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</si>
  <si>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</si>
  <si>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</si>
  <si>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</si>
  <si>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</si>
  <si>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</si>
  <si>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</si>
  <si>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</si>
  <si>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</si>
  <si>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</si>
  <si>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</si>
  <si>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</si>
  <si>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</si>
  <si>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</si>
  <si>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</si>
  <si>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</si>
  <si>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</si>
  <si>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</si>
  <si>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</si>
  <si>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</si>
  <si>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</si>
  <si>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</si>
  <si>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</si>
  <si>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</si>
  <si>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</si>
  <si>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</si>
  <si>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</si>
  <si>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</si>
  <si>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</si>
  <si>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</si>
  <si>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</si>
  <si>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</si>
  <si>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</si>
  <si>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</si>
  <si>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</si>
  <si>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</si>
  <si>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</si>
  <si>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</si>
  <si>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</si>
  <si>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</si>
  <si>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</si>
  <si>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</si>
  <si>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</si>
  <si>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</si>
  <si>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</si>
  <si>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</si>
  <si>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</si>
  <si>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</si>
  <si>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</si>
  <si>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</si>
  <si>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</si>
  <si>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</si>
  <si>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</si>
  <si>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</si>
  <si>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</si>
  <si>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</si>
  <si>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</si>
  <si>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</si>
  <si>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</si>
  <si>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</si>
  <si>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</si>
  <si>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</si>
  <si>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</si>
  <si>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</si>
  <si>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</si>
  <si>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</si>
  <si>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</si>
  <si>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</si>
  <si>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</si>
  <si>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</si>
  <si>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</si>
  <si>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</si>
  <si>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</si>
  <si>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</si>
  <si>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</si>
  <si>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</si>
  <si>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</si>
  <si>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</si>
  <si>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</si>
  <si>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</si>
  <si>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</si>
  <si>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</si>
  <si>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</si>
  <si>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</si>
  <si>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</si>
  <si>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</si>
  <si>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</si>
  <si>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</si>
  <si>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</si>
  <si>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</si>
  <si>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</si>
  <si>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</si>
  <si>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</si>
  <si>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</si>
  <si>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</si>
  <si>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</si>
  <si>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</si>
  <si>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</si>
  <si>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</si>
  <si>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</si>
  <si>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</si>
  <si>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</si>
  <si>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</si>
  <si>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</si>
  <si>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</si>
  <si>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</si>
  <si>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</si>
  <si>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</si>
  <si>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</si>
  <si>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</si>
  <si>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</si>
  <si>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</si>
  <si>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</si>
  <si>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</si>
  <si>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</si>
  <si>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</si>
  <si>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</si>
  <si>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</si>
  <si>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</si>
  <si>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</si>
  <si>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</si>
  <si>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</si>
  <si>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</si>
  <si>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</si>
  <si>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</si>
  <si>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</si>
  <si>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</si>
  <si>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</si>
  <si>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</si>
  <si>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</si>
  <si>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</si>
  <si>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</si>
  <si>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</si>
  <si>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</si>
  <si>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</si>
  <si>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</si>
  <si>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</si>
  <si>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</si>
  <si>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</si>
  <si>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</si>
  <si>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</si>
  <si>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</si>
  <si>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</si>
  <si>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</si>
  <si>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</si>
  <si>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</si>
  <si>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</si>
  <si>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</si>
  <si>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</si>
  <si>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</si>
  <si>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</si>
  <si>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</si>
  <si>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</si>
  <si>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</si>
  <si>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</si>
  <si>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</si>
  <si>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</si>
  <si>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</si>
  <si>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</si>
  <si>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</si>
  <si>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</si>
  <si>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</si>
  <si>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</si>
  <si>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</si>
  <si>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</si>
  <si>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</si>
  <si>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</si>
  <si>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</si>
  <si>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</si>
  <si>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</si>
  <si>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</si>
  <si>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</si>
  <si>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</si>
  <si>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</si>
  <si>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</si>
  <si>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</si>
  <si>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</si>
  <si>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</si>
  <si>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</si>
  <si>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</si>
  <si>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</si>
  <si>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</si>
  <si>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</si>
  <si>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</si>
  <si>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</si>
  <si>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</si>
  <si>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</si>
  <si>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</si>
  <si>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</si>
  <si>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</si>
  <si>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</si>
  <si>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</si>
  <si>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</si>
  <si>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</si>
  <si>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</si>
  <si>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</si>
  <si>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</si>
  <si>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</si>
  <si>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</si>
  <si>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</si>
  <si>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</si>
  <si>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</si>
  <si>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</si>
  <si>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</si>
  <si>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</si>
  <si>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</si>
  <si>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</si>
  <si>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</si>
  <si>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</si>
  <si>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</si>
  <si>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</si>
  <si>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</si>
  <si>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</si>
  <si>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</si>
  <si>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</si>
  <si>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</si>
  <si>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</si>
  <si>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</si>
  <si>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</si>
  <si>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</si>
  <si>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</si>
  <si>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</si>
  <si>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USS-192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</si>
  <si>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</si>
  <si>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</si>
  <si>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</si>
  <si>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</si>
  <si>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</si>
  <si>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</si>
  <si>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</si>
  <si>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</si>
  <si>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</si>
  <si>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</si>
  <si>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</si>
  <si>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</si>
  <si>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</si>
  <si>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</si>
  <si>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</si>
  <si>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</si>
  <si>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</si>
  <si>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</si>
  <si>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</si>
  <si>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</si>
  <si>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</si>
  <si>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</si>
  <si>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</si>
  <si>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</si>
  <si>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</si>
  <si>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</si>
  <si>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</si>
  <si>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</si>
  <si>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</si>
  <si>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</si>
  <si>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</si>
  <si>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</si>
  <si>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</si>
  <si>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</si>
  <si>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</si>
  <si>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</si>
  <si>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</si>
  <si>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</si>
  <si>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</si>
  <si>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</si>
  <si>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</si>
  <si>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</si>
  <si>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</si>
  <si>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</si>
  <si>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</si>
  <si>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</si>
  <si>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</si>
  <si>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</si>
  <si>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</si>
  <si>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</si>
  <si>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</si>
  <si>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</si>
  <si>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</si>
  <si>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</si>
  <si>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</si>
  <si>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</si>
  <si>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</si>
  <si>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</si>
  <si>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</si>
  <si>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</si>
  <si>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</si>
  <si>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</si>
  <si>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</si>
  <si>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</si>
  <si>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</si>
  <si>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</si>
  <si>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</si>
  <si>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</si>
  <si>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</si>
  <si>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</si>
  <si>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</si>
  <si>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</si>
  <si>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</si>
  <si>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</si>
  <si>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</si>
  <si>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</si>
  <si>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</si>
  <si>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</si>
  <si>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</si>
  <si>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</si>
  <si>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</si>
  <si>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</si>
  <si>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</si>
  <si>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</si>
  <si>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</si>
  <si>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</si>
  <si>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</si>
  <si>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</si>
  <si>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</si>
  <si>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</si>
  <si>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</si>
  <si>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</si>
  <si>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</si>
  <si>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</si>
  <si>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</si>
  <si>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</si>
  <si>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</si>
  <si>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</si>
  <si>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</si>
  <si>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</si>
  <si>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</si>
  <si>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</si>
  <si>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</si>
  <si>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</si>
  <si>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</si>
  <si>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</si>
  <si>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</si>
  <si>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</si>
  <si>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</si>
  <si>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</si>
  <si>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</si>
  <si>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</si>
  <si>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</si>
  <si>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</si>
  <si>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</si>
  <si>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</si>
  <si>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</si>
  <si>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</si>
  <si>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</si>
  <si>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</si>
  <si>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</si>
  <si>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</si>
  <si>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</si>
  <si>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</si>
  <si>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</si>
  <si>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</si>
  <si>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</si>
  <si>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</si>
  <si>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</si>
  <si>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</si>
  <si>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</si>
  <si>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</si>
  <si>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</si>
  <si>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</si>
  <si>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</si>
  <si>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</si>
  <si>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</si>
  <si>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</si>
  <si>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</si>
  <si>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</si>
  <si>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</si>
  <si>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</si>
  <si>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</si>
  <si>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</si>
  <si>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</si>
  <si>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</si>
  <si>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</si>
  <si>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</si>
  <si>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</si>
  <si>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</si>
  <si>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</si>
  <si>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</si>
  <si>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</si>
  <si>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</si>
  <si>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</si>
  <si>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</si>
  <si>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</si>
  <si>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</si>
  <si>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</si>
  <si>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</si>
  <si>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</si>
  <si>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</si>
  <si>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</si>
  <si>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</si>
  <si>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</si>
  <si>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</si>
  <si>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</si>
  <si>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</si>
  <si>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</si>
  <si>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</si>
  <si>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</si>
  <si>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</si>
  <si>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</si>
  <si>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</si>
  <si>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</si>
  <si>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</si>
  <si>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</si>
  <si>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</si>
  <si>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</si>
  <si>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</si>
  <si>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</si>
  <si>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</si>
  <si>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</si>
  <si>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</si>
  <si>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</si>
  <si>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</si>
  <si>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</si>
  <si>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</si>
  <si>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</si>
  <si>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</si>
  <si>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</si>
  <si>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</si>
  <si>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</si>
  <si>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</si>
  <si>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</si>
  <si>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</si>
  <si>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</si>
  <si>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</si>
  <si>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</si>
  <si>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</si>
  <si>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</si>
  <si>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</si>
  <si>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</si>
  <si>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</si>
  <si>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</si>
  <si>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</si>
  <si>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</si>
  <si>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</si>
  <si>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</si>
  <si>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</si>
  <si>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</si>
  <si>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</si>
  <si>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</si>
  <si>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</si>
  <si>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</si>
  <si>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</si>
  <si>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</si>
  <si>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</si>
  <si>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</si>
  <si>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</si>
  <si>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</si>
  <si>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</si>
  <si>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</si>
  <si>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</si>
  <si>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</si>
  <si>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</si>
  <si>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</si>
  <si>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</si>
  <si>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</si>
  <si>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</si>
  <si>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</si>
  <si>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</si>
  <si>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</si>
  <si>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</si>
  <si>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</si>
  <si>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</si>
  <si>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</si>
  <si>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</si>
  <si>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</si>
  <si>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</si>
  <si>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</si>
  <si>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</si>
  <si>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</si>
  <si>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</si>
  <si>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</si>
  <si>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</si>
  <si>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</si>
  <si>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</si>
  <si>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</si>
  <si>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</si>
  <si>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</si>
  <si>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</si>
  <si>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</si>
  <si>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</si>
  <si>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</si>
  <si>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</si>
  <si>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</si>
  <si>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</si>
  <si>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</si>
  <si>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</si>
  <si>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</si>
  <si>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</si>
  <si>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</si>
  <si>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</si>
  <si>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</si>
  <si>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</si>
  <si>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</si>
  <si>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</si>
  <si>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</si>
  <si>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</si>
  <si>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</si>
  <si>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</si>
  <si>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</si>
  <si>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</si>
  <si>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</si>
  <si>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</si>
  <si>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</si>
  <si>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</si>
  <si>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</si>
  <si>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</si>
  <si>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</si>
  <si>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</si>
  <si>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</si>
  <si>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</si>
  <si>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</si>
  <si>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</si>
  <si>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</si>
  <si>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</si>
  <si>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</si>
  <si>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</si>
  <si>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</si>
  <si>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</si>
  <si>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</si>
  <si>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</si>
  <si>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</si>
  <si>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</si>
  <si>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</si>
  <si>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</si>
  <si>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</si>
  <si>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</si>
  <si>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</si>
  <si>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</si>
  <si>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</si>
  <si>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</si>
  <si>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</si>
  <si>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</si>
  <si>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</si>
  <si>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</si>
  <si>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</si>
  <si>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</si>
  <si>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</si>
  <si>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</si>
  <si>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</si>
  <si>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</si>
  <si>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</si>
  <si>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</si>
  <si>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</si>
  <si>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</si>
  <si>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</si>
  <si>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</si>
  <si>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</si>
  <si>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</si>
  <si>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</si>
  <si>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</si>
  <si>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</si>
  <si>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</si>
  <si>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</si>
  <si>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</si>
  <si>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</si>
  <si>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</si>
  <si>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</si>
  <si>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</si>
  <si>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</si>
  <si>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</si>
  <si>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</si>
  <si>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</si>
  <si>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</si>
  <si>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</si>
  <si>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</si>
  <si>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</si>
  <si>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</si>
  <si>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</si>
  <si>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</si>
  <si>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</si>
  <si>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</si>
  <si>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</si>
  <si>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</si>
  <si>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</si>
  <si>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</si>
  <si>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</si>
  <si>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</si>
  <si>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</si>
  <si>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</si>
  <si>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</si>
  <si>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</si>
  <si>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</si>
  <si>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</si>
  <si>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</si>
  <si>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</si>
  <si>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</si>
  <si>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</si>
  <si>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</si>
  <si>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</si>
  <si>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</si>
  <si>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</si>
  <si>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</si>
  <si>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</si>
  <si>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</si>
  <si>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</si>
  <si>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</si>
  <si>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</si>
  <si>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</si>
  <si>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</si>
  <si>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</si>
  <si>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</si>
  <si>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</si>
  <si>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</si>
  <si>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</si>
  <si>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</si>
  <si>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</si>
  <si>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</si>
  <si>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</si>
  <si>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</si>
  <si>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</si>
  <si>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</si>
  <si>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</si>
  <si>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</si>
  <si>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</si>
  <si>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</si>
  <si>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</si>
  <si>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</si>
  <si>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</si>
  <si>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</si>
  <si>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</si>
  <si>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</si>
  <si>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</si>
  <si>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</si>
  <si>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</si>
  <si>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</si>
  <si>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</si>
  <si>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</si>
  <si>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</si>
  <si>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</si>
  <si>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</si>
  <si>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</si>
  <si>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</si>
  <si>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</si>
  <si>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</si>
  <si>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</si>
  <si>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</si>
  <si>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</si>
  <si>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</si>
  <si>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</si>
  <si>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</si>
  <si>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</si>
  <si>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</si>
  <si>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</si>
  <si>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</si>
  <si>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</si>
  <si>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</si>
  <si>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</si>
  <si>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</si>
  <si>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</si>
  <si>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</si>
  <si>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</si>
  <si>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</si>
  <si>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</si>
  <si>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</si>
  <si>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</si>
  <si>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</si>
  <si>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</si>
  <si>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</si>
  <si>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</si>
  <si>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</si>
  <si>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</si>
  <si>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</si>
  <si>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</si>
  <si>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</si>
  <si>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</si>
  <si>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</si>
  <si>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</si>
  <si>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</si>
  <si>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</si>
  <si>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</si>
  <si>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</si>
  <si>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</si>
  <si>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</si>
  <si>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</si>
  <si>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</si>
  <si>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</si>
  <si>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</si>
  <si>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</si>
  <si>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</si>
  <si>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</si>
  <si>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</si>
  <si>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</si>
  <si>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</si>
  <si>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</si>
  <si>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</si>
  <si>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</si>
  <si>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</si>
  <si>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</si>
  <si>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</si>
  <si>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</si>
  <si>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</si>
  <si>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</si>
  <si>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</si>
  <si>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</si>
  <si>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</si>
  <si>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</si>
  <si>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</si>
  <si>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</si>
  <si>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</si>
  <si>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</si>
  <si>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</si>
  <si>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</si>
  <si>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</si>
  <si>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</si>
  <si>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</si>
  <si>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</si>
  <si>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</si>
  <si>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Land prob.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</si>
  <si>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</si>
  <si>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</si>
  <si>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</si>
  <si>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</si>
  <si>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</si>
  <si>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</si>
  <si>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</si>
  <si>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</si>
  <si>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</si>
  <si>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</si>
  <si>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</si>
  <si>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</si>
  <si>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</si>
  <si>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</si>
  <si>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</si>
  <si>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</si>
  <si>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</si>
  <si>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</si>
  <si>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</si>
  <si>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</si>
  <si>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</si>
  <si>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</si>
  <si>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</si>
  <si>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</si>
  <si>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</si>
  <si>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</si>
  <si>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</si>
  <si>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</si>
  <si>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</si>
  <si>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</si>
  <si>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</si>
  <si>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</si>
  <si>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</si>
  <si>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</si>
  <si>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</si>
  <si>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</si>
  <si>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</si>
  <si>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</si>
  <si>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</si>
  <si>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</si>
  <si>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</si>
  <si>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</si>
  <si>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</si>
  <si>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</si>
  <si>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</si>
  <si>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</si>
  <si>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</si>
  <si>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</si>
  <si>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</si>
  <si>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</si>
  <si>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</si>
  <si>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</si>
  <si>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</si>
  <si>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</si>
  <si>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</si>
  <si>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</si>
  <si>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</si>
  <si>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</si>
  <si>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</si>
  <si>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</si>
  <si>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</si>
  <si>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</si>
  <si>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Dispute</t>
  </si>
  <si>
    <t>No land</t>
  </si>
  <si>
    <t>4th A/C bill paid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</si>
  <si>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</si>
  <si>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</si>
  <si>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</si>
  <si>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</si>
  <si>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</si>
  <si>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</si>
  <si>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2nd on A/C bill paid</t>
  </si>
  <si>
    <t>1st on A/C Bill paid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</si>
  <si>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</si>
  <si>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</si>
  <si>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</si>
  <si>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</si>
  <si>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</si>
  <si>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</si>
  <si>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</si>
  <si>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</si>
  <si>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Low land, water logged</t>
  </si>
  <si>
    <t>3rd on A/C bill paid</t>
  </si>
  <si>
    <t>Required old building demolision</t>
  </si>
  <si>
    <t>1st A/C Bill paid</t>
  </si>
  <si>
    <t>6th A/C bill paid</t>
  </si>
  <si>
    <t>3rd A/C bill paid</t>
  </si>
  <si>
    <t>2nd on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</si>
  <si>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</si>
  <si>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</si>
  <si>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</si>
  <si>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</si>
  <si>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</si>
  <si>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</si>
  <si>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</si>
  <si>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</si>
  <si>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</si>
  <si>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</si>
  <si>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</si>
  <si>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</si>
  <si>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</si>
  <si>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</si>
  <si>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</si>
  <si>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</si>
  <si>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</si>
  <si>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</si>
  <si>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</si>
  <si>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</si>
  <si>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</si>
  <si>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</si>
  <si>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</si>
  <si>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</si>
  <si>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</si>
  <si>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</si>
  <si>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</si>
  <si>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</si>
  <si>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</si>
  <si>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</si>
  <si>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</si>
  <si>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</si>
  <si>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</si>
  <si>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</si>
  <si>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</si>
  <si>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</si>
  <si>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</si>
  <si>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</si>
  <si>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</si>
  <si>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</si>
  <si>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</si>
  <si>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</si>
  <si>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</si>
  <si>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</si>
  <si>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</si>
  <si>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</si>
  <si>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Tie beam</t>
  </si>
  <si>
    <t>Roof casted</t>
  </si>
  <si>
    <t>Required boundarywall demolision</t>
  </si>
  <si>
    <t>1st floor sill level</t>
  </si>
  <si>
    <t>Shuttering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</si>
  <si>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</si>
  <si>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</si>
  <si>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</si>
  <si>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</si>
  <si>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</si>
  <si>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</si>
  <si>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Kosi</t>
  </si>
  <si>
    <t>Purnea</t>
  </si>
  <si>
    <t>Tirhut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</si>
  <si>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</si>
  <si>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</si>
  <si>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</si>
  <si>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</si>
  <si>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 xml:space="preserve">Name of Division :-  Tirhut                                           </t>
  </si>
  <si>
    <t>Name of Division :-  Darbhanga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</si>
  <si>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</si>
  <si>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</si>
  <si>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</si>
  <si>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</si>
  <si>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</si>
  <si>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 Satish Prasad (8987263065) , AE :- S. Tiwari (9431495949), AE :- Atul Kr. Varanwal (9835658494)</t>
  </si>
  <si>
    <t>Name &amp; contact no. of EE :- Ranvijay Kr. Sinha (9934961293), AE :- 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</si>
  <si>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</si>
  <si>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</si>
  <si>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</si>
  <si>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</si>
  <si>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</si>
  <si>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</si>
  <si>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Name of Division :-  Saran                                                                </t>
  </si>
  <si>
    <t>Satish Prasad (8987263065)  E.E. BSEIDC, Div.-Patna</t>
  </si>
  <si>
    <t>Sanjeev Kumar (9199601788) E.E. BSEIDC, Div.-Darbhanga</t>
  </si>
  <si>
    <t>Pramod Kumar (9955128483)  E.E. BSEIDC, Div.- Saran</t>
  </si>
  <si>
    <t>Anil Kr. Singh (9801494702)  E.E. BSEIDC, Div.-Tirhut</t>
  </si>
  <si>
    <t xml:space="preserve"> </t>
  </si>
  <si>
    <t>Date:-30.04.2014</t>
  </si>
  <si>
    <t xml:space="preserve">Progress report for the construction of USS school building  (2010-11)                            </t>
  </si>
  <si>
    <t>M/S Shining Madhusudan Construction, Purnea</t>
  </si>
  <si>
    <t>RANA Construction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</si>
</sst>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28" fillId="0" borderId="1" xfId="0" applyFont="1" applyBorder="1"/>
    <xf numFmtId="0" fontId="0" fillId="0" borderId="14" xfId="0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44" fontId="16" fillId="0" borderId="1" xfId="1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7" fillId="0" borderId="14" xfId="0" applyFont="1" applyBorder="1" applyAlignment="1">
      <alignment horizontal="left" wrapText="1"/>
    </xf>
    <xf numFmtId="2" fontId="58" fillId="0" borderId="1" xfId="0" applyNumberFormat="1" applyFont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2" fontId="57" fillId="2" borderId="1" xfId="0" applyNumberFormat="1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9"/>
  <sheetViews>
    <sheetView view="pageBreakPreview" topLeftCell="A2" zoomScaleSheetLayoutView="100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H21" sqref="H21:H22"/>
    </sheetView>
  </sheetViews>
  <sheetFormatPr defaultRowHeight="15"/>
  <cols>
    <col min="1" max="1" width="2.5703125" style="195" customWidth="1"/>
    <col min="2" max="2" width="10.42578125" style="195" customWidth="1"/>
    <col min="3" max="3" width="22.140625" customWidth="1"/>
    <col min="4" max="4" width="4.5703125" customWidth="1"/>
    <col min="5" max="5" width="4.42578125" customWidth="1"/>
    <col min="6" max="6" width="7.85546875" customWidth="1"/>
    <col min="7" max="7" width="4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</cols>
  <sheetData>
    <row r="2" spans="1:25">
      <c r="A2" s="282" t="s">
        <v>19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</row>
    <row r="3" spans="1:25">
      <c r="A3" s="305" t="s">
        <v>1036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7"/>
      <c r="T3" s="302" t="s">
        <v>1035</v>
      </c>
      <c r="U3" s="303"/>
      <c r="V3" s="303"/>
      <c r="W3" s="304"/>
    </row>
    <row r="4" spans="1:25" ht="15" customHeight="1">
      <c r="A4" s="301" t="s">
        <v>0</v>
      </c>
      <c r="B4" s="301" t="s">
        <v>23</v>
      </c>
      <c r="C4" s="301" t="s">
        <v>24</v>
      </c>
      <c r="D4" s="294" t="s">
        <v>25</v>
      </c>
      <c r="E4" s="295"/>
      <c r="F4" s="296"/>
      <c r="G4" s="294" t="s">
        <v>28</v>
      </c>
      <c r="H4" s="295"/>
      <c r="I4" s="296"/>
      <c r="J4" s="291" t="s">
        <v>20</v>
      </c>
      <c r="K4" s="308" t="s">
        <v>16</v>
      </c>
      <c r="L4" s="308"/>
      <c r="M4" s="308"/>
      <c r="N4" s="308"/>
      <c r="O4" s="308"/>
      <c r="P4" s="308"/>
      <c r="Q4" s="308"/>
      <c r="R4" s="309"/>
      <c r="S4" s="310" t="s">
        <v>35</v>
      </c>
      <c r="T4" s="311"/>
      <c r="U4" s="312"/>
      <c r="V4" s="313" t="s">
        <v>42</v>
      </c>
      <c r="W4" s="316" t="s">
        <v>14</v>
      </c>
    </row>
    <row r="5" spans="1:25" ht="22.5" customHeight="1">
      <c r="A5" s="301"/>
      <c r="B5" s="301"/>
      <c r="C5" s="301"/>
      <c r="D5" s="297" t="s">
        <v>26</v>
      </c>
      <c r="E5" s="289" t="s">
        <v>31</v>
      </c>
      <c r="F5" s="289" t="s">
        <v>27</v>
      </c>
      <c r="G5" s="299" t="s">
        <v>26</v>
      </c>
      <c r="H5" s="289" t="s">
        <v>31</v>
      </c>
      <c r="I5" s="289" t="s">
        <v>27</v>
      </c>
      <c r="J5" s="292"/>
      <c r="K5" s="319" t="s">
        <v>15</v>
      </c>
      <c r="L5" s="321" t="s">
        <v>10</v>
      </c>
      <c r="M5" s="299" t="s">
        <v>9</v>
      </c>
      <c r="N5" s="285" t="s">
        <v>17</v>
      </c>
      <c r="O5" s="286"/>
      <c r="P5" s="285" t="s">
        <v>18</v>
      </c>
      <c r="Q5" s="286"/>
      <c r="R5" s="287" t="s">
        <v>13</v>
      </c>
      <c r="S5" s="283" t="s">
        <v>7</v>
      </c>
      <c r="T5" s="283" t="s">
        <v>34</v>
      </c>
      <c r="U5" s="283" t="s">
        <v>8</v>
      </c>
      <c r="V5" s="314"/>
      <c r="W5" s="317"/>
    </row>
    <row r="6" spans="1:25" ht="38.25" customHeight="1">
      <c r="A6" s="301"/>
      <c r="B6" s="301"/>
      <c r="C6" s="301"/>
      <c r="D6" s="298"/>
      <c r="E6" s="290"/>
      <c r="F6" s="290"/>
      <c r="G6" s="300"/>
      <c r="H6" s="290"/>
      <c r="I6" s="290"/>
      <c r="J6" s="293"/>
      <c r="K6" s="320"/>
      <c r="L6" s="322"/>
      <c r="M6" s="300"/>
      <c r="N6" s="228" t="s">
        <v>11</v>
      </c>
      <c r="O6" s="228" t="s">
        <v>12</v>
      </c>
      <c r="P6" s="228" t="s">
        <v>11</v>
      </c>
      <c r="Q6" s="228" t="s">
        <v>12</v>
      </c>
      <c r="R6" s="288"/>
      <c r="S6" s="284"/>
      <c r="T6" s="284"/>
      <c r="U6" s="284"/>
      <c r="V6" s="315"/>
      <c r="W6" s="318"/>
      <c r="X6" t="s">
        <v>883</v>
      </c>
    </row>
    <row r="7" spans="1:25" ht="25.5">
      <c r="A7" s="267">
        <v>1</v>
      </c>
      <c r="B7" s="267" t="s">
        <v>29</v>
      </c>
      <c r="C7" s="19" t="s">
        <v>1030</v>
      </c>
      <c r="D7" s="271">
        <f>Patna!A114</f>
        <v>25</v>
      </c>
      <c r="E7" s="271">
        <f>Patna!E115</f>
        <v>107</v>
      </c>
      <c r="F7" s="271">
        <f>Patna!H115</f>
        <v>5277.099666666667</v>
      </c>
      <c r="G7" s="265">
        <f>25-7</f>
        <v>18</v>
      </c>
      <c r="H7" s="323">
        <f>Patna!E12+Patna!E22+Patna!E26+Patna!E30+Patna!E33+Patna!E34+Patna!E39+Patna!E44+Patna!E53+Patna!E57+Patna!E62+Patna!E66+Patna!E70+Patna!E82+Patna!E102+Patna!E108+Patna!E113+Patna!E114</f>
        <v>73</v>
      </c>
      <c r="I7" s="273">
        <f>Patna!H8+Patna!H19+Patna!H27+Patna!H31+Patna!H34+Patna!H35+Patna!H40+Patna!H50+Patna!H58+Patna!H63+Patna!H67+Patna!H80+Patna!H103+Patna!H109+Patna!H114+Patna!H23+Patna!H54</f>
        <v>3308.2596666666668</v>
      </c>
      <c r="J7" s="21"/>
      <c r="K7" s="265">
        <f>Patna!L115</f>
        <v>2</v>
      </c>
      <c r="L7" s="265">
        <f>Patna!M115</f>
        <v>8</v>
      </c>
      <c r="M7" s="265">
        <f>Patna!N115</f>
        <v>3</v>
      </c>
      <c r="N7" s="265">
        <f>Patna!O115</f>
        <v>7</v>
      </c>
      <c r="O7" s="265">
        <f>Patna!P115</f>
        <v>12</v>
      </c>
      <c r="P7" s="265">
        <f>Patna!Q115</f>
        <v>3</v>
      </c>
      <c r="Q7" s="265">
        <f>Patna!R115</f>
        <v>11</v>
      </c>
      <c r="R7" s="265">
        <f>Patna!S115</f>
        <v>9</v>
      </c>
      <c r="S7" s="254">
        <f>Patna!I115</f>
        <v>17</v>
      </c>
      <c r="T7" s="254">
        <f>K7+L7+M7+N7+O7+P7+Q7+R7</f>
        <v>55</v>
      </c>
      <c r="U7" s="254">
        <f>Patna!T115</f>
        <v>1</v>
      </c>
      <c r="V7" s="254">
        <f>Patna!U115</f>
        <v>332.34</v>
      </c>
      <c r="W7" s="325"/>
      <c r="X7">
        <f>H7-S7-T7-U7</f>
        <v>0</v>
      </c>
      <c r="Y7" s="260"/>
    </row>
    <row r="8" spans="1:25" ht="37.5" customHeight="1">
      <c r="A8" s="268"/>
      <c r="B8" s="268"/>
      <c r="C8" s="29" t="s">
        <v>40</v>
      </c>
      <c r="D8" s="272"/>
      <c r="E8" s="272"/>
      <c r="F8" s="272"/>
      <c r="G8" s="266"/>
      <c r="H8" s="324"/>
      <c r="I8" s="274"/>
      <c r="J8" s="21"/>
      <c r="K8" s="266"/>
      <c r="L8" s="266"/>
      <c r="M8" s="266"/>
      <c r="N8" s="266"/>
      <c r="O8" s="266"/>
      <c r="P8" s="266"/>
      <c r="Q8" s="266"/>
      <c r="R8" s="266"/>
      <c r="S8" s="255"/>
      <c r="T8" s="255"/>
      <c r="U8" s="255"/>
      <c r="V8" s="255"/>
      <c r="W8" s="326"/>
      <c r="X8">
        <f t="shared" ref="X8:X25" si="0">H8-S8-T8-U8</f>
        <v>0</v>
      </c>
      <c r="Y8" s="260"/>
    </row>
    <row r="9" spans="1:25" ht="39.75" customHeight="1">
      <c r="A9" s="267">
        <v>2</v>
      </c>
      <c r="B9" s="267" t="s">
        <v>30</v>
      </c>
      <c r="C9" s="30" t="s">
        <v>1016</v>
      </c>
      <c r="D9" s="271">
        <f>Magadh!A65</f>
        <v>15</v>
      </c>
      <c r="E9" s="271">
        <f>Magadh!E70</f>
        <v>62</v>
      </c>
      <c r="F9" s="275">
        <f>Magadh!H70</f>
        <v>3032.5366666666664</v>
      </c>
      <c r="G9" s="265">
        <f>15-8</f>
        <v>7</v>
      </c>
      <c r="H9" s="271">
        <f>Magadh!E11+Magadh!E19+Magadh!E42+Magadh!E48+Magadh!E57+Magadh!E61+Magadh!E64</f>
        <v>30</v>
      </c>
      <c r="I9" s="273">
        <f>Magadh!H8+Magadh!H15+Magadh!H40+Magadh!H43+Magadh!H53+Magadh!H58+Magadh!H62</f>
        <v>1480.6</v>
      </c>
      <c r="J9" s="21"/>
      <c r="K9" s="265">
        <f>Magadh!L70</f>
        <v>1</v>
      </c>
      <c r="L9" s="265">
        <f>Magadh!M70</f>
        <v>2</v>
      </c>
      <c r="M9" s="265">
        <f>Magadh!N70</f>
        <v>0</v>
      </c>
      <c r="N9" s="265">
        <f>Magadh!O70</f>
        <v>0</v>
      </c>
      <c r="O9" s="265">
        <f>Magadh!P70</f>
        <v>7</v>
      </c>
      <c r="P9" s="265">
        <f>Magadh!Q70</f>
        <v>0</v>
      </c>
      <c r="Q9" s="265">
        <f>Magadh!R70</f>
        <v>3</v>
      </c>
      <c r="R9" s="265">
        <f>Magadh!S70</f>
        <v>6</v>
      </c>
      <c r="S9" s="254">
        <f>Magadh!I70</f>
        <v>6</v>
      </c>
      <c r="T9" s="254">
        <f>K9+L9+M9+N9+O9+P9+Q9+R9</f>
        <v>19</v>
      </c>
      <c r="U9" s="254">
        <f>Magadh!T70</f>
        <v>5</v>
      </c>
      <c r="V9" s="254">
        <f>Magadh!U70</f>
        <v>301.96000000000004</v>
      </c>
      <c r="W9" s="265"/>
      <c r="X9">
        <f>H9-S9-T9-U9</f>
        <v>0</v>
      </c>
      <c r="Y9" s="260"/>
    </row>
    <row r="10" spans="1:25" ht="39.75" customHeight="1">
      <c r="A10" s="268"/>
      <c r="B10" s="268"/>
      <c r="C10" s="29" t="s">
        <v>40</v>
      </c>
      <c r="D10" s="272"/>
      <c r="E10" s="272"/>
      <c r="F10" s="272"/>
      <c r="G10" s="266"/>
      <c r="H10" s="272"/>
      <c r="I10" s="274"/>
      <c r="J10" s="20"/>
      <c r="K10" s="266"/>
      <c r="L10" s="266"/>
      <c r="M10" s="266"/>
      <c r="N10" s="266"/>
      <c r="O10" s="266"/>
      <c r="P10" s="266"/>
      <c r="Q10" s="266"/>
      <c r="R10" s="266"/>
      <c r="S10" s="255"/>
      <c r="T10" s="255"/>
      <c r="U10" s="255"/>
      <c r="V10" s="255"/>
      <c r="W10" s="266"/>
      <c r="X10">
        <f t="shared" si="0"/>
        <v>0</v>
      </c>
      <c r="Y10" s="260"/>
    </row>
    <row r="11" spans="1:25" ht="39" customHeight="1">
      <c r="A11" s="267">
        <v>3</v>
      </c>
      <c r="B11" s="281" t="s">
        <v>153</v>
      </c>
      <c r="C11" s="19" t="s">
        <v>1017</v>
      </c>
      <c r="D11" s="271">
        <f>Bhagalpur!A28</f>
        <v>6</v>
      </c>
      <c r="E11" s="271">
        <f>Bhagalpur!E31</f>
        <v>23</v>
      </c>
      <c r="F11" s="271">
        <f>Bhagalpur!H31</f>
        <v>1140.51</v>
      </c>
      <c r="G11" s="265">
        <f>6-4</f>
        <v>2</v>
      </c>
      <c r="H11" s="271">
        <f>Bhagalpur!E27+Bhagalpur!E30</f>
        <v>8</v>
      </c>
      <c r="I11" s="273">
        <f>Bhagalpur!H23+Bhagalpur!H28</f>
        <v>400.33000000000004</v>
      </c>
      <c r="J11" s="21"/>
      <c r="K11" s="265">
        <f>Bhagalpur!L31</f>
        <v>1</v>
      </c>
      <c r="L11" s="265">
        <f>Bhagalpur!M31</f>
        <v>2</v>
      </c>
      <c r="M11" s="265">
        <f>Bhagalpur!N31</f>
        <v>0</v>
      </c>
      <c r="N11" s="265">
        <f>Bhagalpur!O31</f>
        <v>0</v>
      </c>
      <c r="O11" s="265">
        <f>Bhagalpur!P31</f>
        <v>0</v>
      </c>
      <c r="P11" s="265">
        <f>Bhagalpur!Q31</f>
        <v>0</v>
      </c>
      <c r="Q11" s="265">
        <f>Bhagalpur!R31</f>
        <v>0</v>
      </c>
      <c r="R11" s="265">
        <f>Bhagalpur!S31</f>
        <v>1</v>
      </c>
      <c r="S11" s="254">
        <f>Bhagalpur!I31</f>
        <v>0</v>
      </c>
      <c r="T11" s="254">
        <f>K11+L11+M11+N11+O11+P11+Q11+R11</f>
        <v>4</v>
      </c>
      <c r="U11" s="254">
        <f>Bhagalpur!T31</f>
        <v>4</v>
      </c>
      <c r="V11" s="256">
        <f>Bhagalpur!U31</f>
        <v>112.9</v>
      </c>
      <c r="W11" s="263"/>
      <c r="X11">
        <f t="shared" ref="X11:X12" si="1">H11-S11-T11-U11</f>
        <v>0</v>
      </c>
      <c r="Y11" s="260"/>
    </row>
    <row r="12" spans="1:25" ht="38.25" customHeight="1">
      <c r="A12" s="268"/>
      <c r="B12" s="281"/>
      <c r="C12" s="29" t="s">
        <v>37</v>
      </c>
      <c r="D12" s="272"/>
      <c r="E12" s="272"/>
      <c r="F12" s="272"/>
      <c r="G12" s="266"/>
      <c r="H12" s="272"/>
      <c r="I12" s="274"/>
      <c r="J12" s="21"/>
      <c r="K12" s="266"/>
      <c r="L12" s="266"/>
      <c r="M12" s="266"/>
      <c r="N12" s="266"/>
      <c r="O12" s="266"/>
      <c r="P12" s="266"/>
      <c r="Q12" s="266"/>
      <c r="R12" s="266"/>
      <c r="S12" s="255"/>
      <c r="T12" s="255"/>
      <c r="U12" s="255"/>
      <c r="V12" s="255"/>
      <c r="W12" s="264"/>
      <c r="X12">
        <f t="shared" si="1"/>
        <v>0</v>
      </c>
      <c r="Y12" s="260"/>
    </row>
    <row r="13" spans="1:25" ht="39" customHeight="1">
      <c r="A13" s="267">
        <v>4</v>
      </c>
      <c r="B13" s="281" t="s">
        <v>158</v>
      </c>
      <c r="C13" s="19" t="s">
        <v>1018</v>
      </c>
      <c r="D13" s="271">
        <f>Munger!A48</f>
        <v>11</v>
      </c>
      <c r="E13" s="271">
        <f>Munger!E51</f>
        <v>43</v>
      </c>
      <c r="F13" s="275">
        <f>Munger!H51</f>
        <v>2137.2999999999997</v>
      </c>
      <c r="G13" s="265">
        <f>D13-3</f>
        <v>8</v>
      </c>
      <c r="H13" s="271">
        <f>Munger!E12+Munger!E19+Munger!E22+Munger!E25+Munger!E30+Munger!E40+Munger!E43+Munger!E50</f>
        <v>28</v>
      </c>
      <c r="I13" s="273">
        <f>Munger!H8+Munger!H19+Munger!H20+Munger!H23+Munger!H26+Munger!H36+Munger!H41+Munger!H48</f>
        <v>1400.71</v>
      </c>
      <c r="J13" s="21"/>
      <c r="K13" s="265">
        <f>Munger!L51</f>
        <v>0</v>
      </c>
      <c r="L13" s="265">
        <f>Munger!M51</f>
        <v>1</v>
      </c>
      <c r="M13" s="265">
        <f>Munger!N51</f>
        <v>0</v>
      </c>
      <c r="N13" s="265">
        <f>Munger!O51</f>
        <v>1</v>
      </c>
      <c r="O13" s="265">
        <f>Munger!P51</f>
        <v>7</v>
      </c>
      <c r="P13" s="265">
        <f>Munger!Q51</f>
        <v>2</v>
      </c>
      <c r="Q13" s="265">
        <f>Munger!R51</f>
        <v>7</v>
      </c>
      <c r="R13" s="265">
        <f>Munger!S51</f>
        <v>6</v>
      </c>
      <c r="S13" s="254">
        <f>Munger!I51</f>
        <v>2</v>
      </c>
      <c r="T13" s="254">
        <f>K13+L13+M13+N13+O13+P13+Q13+R13</f>
        <v>24</v>
      </c>
      <c r="U13" s="254">
        <f>Munger!T51</f>
        <v>2</v>
      </c>
      <c r="V13" s="256">
        <f>Munger!U51</f>
        <v>184.13000000000002</v>
      </c>
      <c r="W13" s="263"/>
      <c r="X13">
        <f t="shared" si="0"/>
        <v>0</v>
      </c>
      <c r="Y13" s="260"/>
    </row>
    <row r="14" spans="1:25" ht="38.25" customHeight="1">
      <c r="A14" s="268"/>
      <c r="B14" s="281"/>
      <c r="C14" s="29" t="s">
        <v>37</v>
      </c>
      <c r="D14" s="272"/>
      <c r="E14" s="272"/>
      <c r="F14" s="272"/>
      <c r="G14" s="266"/>
      <c r="H14" s="272"/>
      <c r="I14" s="274"/>
      <c r="J14" s="21"/>
      <c r="K14" s="266"/>
      <c r="L14" s="266"/>
      <c r="M14" s="266"/>
      <c r="N14" s="266"/>
      <c r="O14" s="266"/>
      <c r="P14" s="266"/>
      <c r="Q14" s="266"/>
      <c r="R14" s="266"/>
      <c r="S14" s="255"/>
      <c r="T14" s="255"/>
      <c r="U14" s="255"/>
      <c r="V14" s="255"/>
      <c r="W14" s="264"/>
      <c r="X14">
        <f t="shared" si="0"/>
        <v>0</v>
      </c>
      <c r="Y14" s="260"/>
    </row>
    <row r="15" spans="1:25" ht="42" customHeight="1">
      <c r="A15" s="267">
        <v>5</v>
      </c>
      <c r="B15" s="267" t="s">
        <v>1007</v>
      </c>
      <c r="C15" s="19" t="s">
        <v>1019</v>
      </c>
      <c r="D15" s="271">
        <f>Kosi!A9</f>
        <v>2</v>
      </c>
      <c r="E15" s="265">
        <f>Kosi!E12</f>
        <v>4</v>
      </c>
      <c r="F15" s="275">
        <f>Kosi!H12</f>
        <v>214.51</v>
      </c>
      <c r="G15" s="265">
        <v>1</v>
      </c>
      <c r="H15" s="271">
        <v>3</v>
      </c>
      <c r="I15" s="273">
        <f>Kosi!H9</f>
        <v>160.97999999999999</v>
      </c>
      <c r="J15" s="21"/>
      <c r="K15" s="277">
        <f>Kosi!L12</f>
        <v>0</v>
      </c>
      <c r="L15" s="277">
        <f>Kosi!M12</f>
        <v>0</v>
      </c>
      <c r="M15" s="277">
        <f>Kosi!N12</f>
        <v>0</v>
      </c>
      <c r="N15" s="277">
        <f>Kosi!O12</f>
        <v>1</v>
      </c>
      <c r="O15" s="277">
        <f>Kosi!P12</f>
        <v>0</v>
      </c>
      <c r="P15" s="277">
        <f>Kosi!Q12</f>
        <v>0</v>
      </c>
      <c r="Q15" s="277">
        <f>Kosi!R12</f>
        <v>1</v>
      </c>
      <c r="R15" s="277">
        <f>Kosi!S12</f>
        <v>0</v>
      </c>
      <c r="S15" s="261">
        <f>Kosi!I12</f>
        <v>1</v>
      </c>
      <c r="T15" s="261">
        <f>K15+L15+M15+N15+O15+P15+Q15+R15</f>
        <v>2</v>
      </c>
      <c r="U15" s="261">
        <f>Kosi!T12</f>
        <v>0</v>
      </c>
      <c r="V15" s="256">
        <f>Kosi!U12</f>
        <v>12.24</v>
      </c>
      <c r="W15" s="263"/>
      <c r="X15">
        <f t="shared" ref="X15:X16" si="2">H15-S15-T15-U15</f>
        <v>0</v>
      </c>
      <c r="Y15" s="260"/>
    </row>
    <row r="16" spans="1:25" ht="47.25" customHeight="1">
      <c r="A16" s="268"/>
      <c r="B16" s="268"/>
      <c r="C16" s="29" t="s">
        <v>37</v>
      </c>
      <c r="D16" s="272"/>
      <c r="E16" s="266"/>
      <c r="F16" s="276"/>
      <c r="G16" s="266"/>
      <c r="H16" s="272"/>
      <c r="I16" s="274"/>
      <c r="J16" s="23"/>
      <c r="K16" s="278"/>
      <c r="L16" s="278"/>
      <c r="M16" s="278"/>
      <c r="N16" s="278"/>
      <c r="O16" s="278"/>
      <c r="P16" s="278"/>
      <c r="Q16" s="278"/>
      <c r="R16" s="278"/>
      <c r="S16" s="262"/>
      <c r="T16" s="255"/>
      <c r="U16" s="262"/>
      <c r="V16" s="257"/>
      <c r="W16" s="264"/>
      <c r="X16">
        <f t="shared" si="2"/>
        <v>0</v>
      </c>
      <c r="Y16" s="260"/>
    </row>
    <row r="17" spans="1:25" ht="40.5" customHeight="1">
      <c r="A17" s="267">
        <v>6</v>
      </c>
      <c r="B17" s="267" t="s">
        <v>1008</v>
      </c>
      <c r="C17" s="19" t="s">
        <v>1020</v>
      </c>
      <c r="D17" s="271">
        <f>Purnea!A32</f>
        <v>7</v>
      </c>
      <c r="E17" s="265">
        <f>Purnea!E35</f>
        <v>27</v>
      </c>
      <c r="F17" s="275">
        <f>Purnea!H35</f>
        <v>1433.01</v>
      </c>
      <c r="G17" s="265">
        <f>D17-4</f>
        <v>3</v>
      </c>
      <c r="H17" s="271">
        <f>Purnea!E11+Purnea!E14+Purnea!E34</f>
        <v>10</v>
      </c>
      <c r="I17" s="273">
        <f>Purnea!H8+Purnea!H12+Purnea!H32</f>
        <v>529.22</v>
      </c>
      <c r="J17" s="21"/>
      <c r="K17" s="277">
        <f>Purnea!L35</f>
        <v>0</v>
      </c>
      <c r="L17" s="277">
        <f>Purnea!M35</f>
        <v>1</v>
      </c>
      <c r="M17" s="277">
        <f>Purnea!N35</f>
        <v>1</v>
      </c>
      <c r="N17" s="277">
        <f>Purnea!O35</f>
        <v>0</v>
      </c>
      <c r="O17" s="277">
        <f>Purnea!P35</f>
        <v>0</v>
      </c>
      <c r="P17" s="277">
        <f>Purnea!Q35</f>
        <v>0</v>
      </c>
      <c r="Q17" s="277">
        <f>Purnea!R35</f>
        <v>0</v>
      </c>
      <c r="R17" s="277">
        <f>Purnea!S35</f>
        <v>0</v>
      </c>
      <c r="S17" s="261">
        <f>Purnea!I35</f>
        <v>5</v>
      </c>
      <c r="T17" s="261">
        <f>K17+L17+M17+N17+O17+P17+Q17+R17</f>
        <v>2</v>
      </c>
      <c r="U17" s="261">
        <f>Purnea!T35</f>
        <v>3</v>
      </c>
      <c r="V17" s="256">
        <f>Purnea!U35</f>
        <v>59.96</v>
      </c>
      <c r="W17" s="263"/>
      <c r="X17">
        <f t="shared" si="0"/>
        <v>0</v>
      </c>
      <c r="Y17" s="260"/>
    </row>
    <row r="18" spans="1:25" ht="46.5" customHeight="1">
      <c r="A18" s="268"/>
      <c r="B18" s="268"/>
      <c r="C18" s="29" t="s">
        <v>37</v>
      </c>
      <c r="D18" s="272"/>
      <c r="E18" s="266"/>
      <c r="F18" s="276"/>
      <c r="G18" s="266"/>
      <c r="H18" s="272"/>
      <c r="I18" s="274"/>
      <c r="J18" s="23"/>
      <c r="K18" s="278"/>
      <c r="L18" s="278"/>
      <c r="M18" s="278"/>
      <c r="N18" s="278"/>
      <c r="O18" s="278"/>
      <c r="P18" s="278"/>
      <c r="Q18" s="278"/>
      <c r="R18" s="278"/>
      <c r="S18" s="262"/>
      <c r="T18" s="255"/>
      <c r="U18" s="262"/>
      <c r="V18" s="257"/>
      <c r="W18" s="264"/>
      <c r="X18">
        <f t="shared" si="0"/>
        <v>0</v>
      </c>
      <c r="Y18" s="260"/>
    </row>
    <row r="19" spans="1:25" ht="35.25" customHeight="1">
      <c r="A19" s="267">
        <v>7</v>
      </c>
      <c r="B19" s="269" t="s">
        <v>1009</v>
      </c>
      <c r="C19" s="30" t="s">
        <v>1033</v>
      </c>
      <c r="D19" s="271">
        <f>Tirhut!A72</f>
        <v>15</v>
      </c>
      <c r="E19" s="265">
        <f>Tirhut!E77</f>
        <v>69</v>
      </c>
      <c r="F19" s="271">
        <f>Tirhut!H77</f>
        <v>3685.53</v>
      </c>
      <c r="G19" s="265">
        <f>D19-3</f>
        <v>12</v>
      </c>
      <c r="H19" s="271">
        <f>Tirhut!E10+Tirhut!E15+Tirhut!E20+Tirhut!E22+Tirhut!E37+Tirhut!E42+Tirhut!E52+Tirhut!E56+Tirhut!E61+Tirhut!E66+Tirhut!E76+Tirhut!E71</f>
        <v>54</v>
      </c>
      <c r="I19" s="273">
        <f>Tirhut!H8+Tirhut!H11+Tirhut!H16+Tirhut!H21+Tirhut!H33+Tirhut!H38+Tirhut!H48+Tirhut!H53+Tirhut!H57+Tirhut!H62+Tirhut!H72</f>
        <v>2616.8599999999997</v>
      </c>
      <c r="J19" s="21"/>
      <c r="K19" s="265">
        <f>Tirhut!L77</f>
        <v>2</v>
      </c>
      <c r="L19" s="265">
        <f>Tirhut!M77</f>
        <v>4</v>
      </c>
      <c r="M19" s="265">
        <f>Tirhut!N77</f>
        <v>4</v>
      </c>
      <c r="N19" s="265">
        <f>Tirhut!O77</f>
        <v>4</v>
      </c>
      <c r="O19" s="265">
        <f>Tirhut!P77</f>
        <v>11</v>
      </c>
      <c r="P19" s="265">
        <f>Tirhut!Q77</f>
        <v>2</v>
      </c>
      <c r="Q19" s="265">
        <f>Tirhut!R77</f>
        <v>9</v>
      </c>
      <c r="R19" s="265">
        <f>Tirhut!S77</f>
        <v>4</v>
      </c>
      <c r="S19" s="254">
        <f>Tirhut!I77</f>
        <v>14</v>
      </c>
      <c r="T19" s="254">
        <f t="shared" ref="T19" si="3">K19+L19+M19+N19+O19+P19+Q19+R19</f>
        <v>40</v>
      </c>
      <c r="U19" s="254">
        <f>Tirhut!T77</f>
        <v>0</v>
      </c>
      <c r="V19" s="256">
        <f>Tirhut!U77</f>
        <v>61.150000000000006</v>
      </c>
      <c r="W19" s="258"/>
      <c r="X19">
        <f t="shared" ref="X19:X20" si="4">H19-S19-T19-U19</f>
        <v>0</v>
      </c>
      <c r="Y19" s="260"/>
    </row>
    <row r="20" spans="1:25" ht="45.75" customHeight="1">
      <c r="A20" s="268"/>
      <c r="B20" s="270"/>
      <c r="C20" s="25" t="s">
        <v>44</v>
      </c>
      <c r="D20" s="272"/>
      <c r="E20" s="266"/>
      <c r="F20" s="272"/>
      <c r="G20" s="266"/>
      <c r="H20" s="272"/>
      <c r="I20" s="274"/>
      <c r="J20" s="21"/>
      <c r="K20" s="266"/>
      <c r="L20" s="266"/>
      <c r="M20" s="266"/>
      <c r="N20" s="266"/>
      <c r="O20" s="266"/>
      <c r="P20" s="266"/>
      <c r="Q20" s="266"/>
      <c r="R20" s="266"/>
      <c r="S20" s="255"/>
      <c r="T20" s="255"/>
      <c r="U20" s="255"/>
      <c r="V20" s="257"/>
      <c r="W20" s="259"/>
      <c r="X20">
        <f t="shared" si="4"/>
        <v>0</v>
      </c>
      <c r="Y20" s="260"/>
    </row>
    <row r="21" spans="1:25" ht="35.25" customHeight="1">
      <c r="A21" s="267">
        <v>8</v>
      </c>
      <c r="B21" s="269" t="s">
        <v>381</v>
      </c>
      <c r="C21" s="30" t="s">
        <v>1031</v>
      </c>
      <c r="D21" s="271">
        <f>Darbhanga!A29</f>
        <v>7</v>
      </c>
      <c r="E21" s="265">
        <f>Darbhanga!E33</f>
        <v>25</v>
      </c>
      <c r="F21" s="271">
        <f>Darbhanga!H33</f>
        <v>1354.7283333333335</v>
      </c>
      <c r="G21" s="265">
        <f>D21-1</f>
        <v>6</v>
      </c>
      <c r="H21" s="271">
        <f>Darbhanga!E12+Darbhanga!E15+Darbhanga!E17+Darbhanga!E19+Darbhanga!E24+Darbhanga!E32</f>
        <v>21</v>
      </c>
      <c r="I21" s="273">
        <f>Darbhanga!H8+Darbhanga!H13+Darbhanga!H16+Darbhanga!H18+Darbhanga!H20+Darbhanga!H29</f>
        <v>1142.1483333333333</v>
      </c>
      <c r="J21" s="21"/>
      <c r="K21" s="265">
        <f>Darbhanga!L33</f>
        <v>1</v>
      </c>
      <c r="L21" s="265">
        <f>Darbhanga!M33</f>
        <v>4</v>
      </c>
      <c r="M21" s="265">
        <f>Darbhanga!N33</f>
        <v>1</v>
      </c>
      <c r="N21" s="265">
        <f>Darbhanga!O33</f>
        <v>1</v>
      </c>
      <c r="O21" s="265">
        <f>Darbhanga!P33</f>
        <v>4</v>
      </c>
      <c r="P21" s="265">
        <f>Darbhanga!Q33</f>
        <v>0</v>
      </c>
      <c r="Q21" s="265">
        <f>Darbhanga!R33</f>
        <v>0</v>
      </c>
      <c r="R21" s="265">
        <f>Darbhanga!S33</f>
        <v>3</v>
      </c>
      <c r="S21" s="254">
        <f>Darbhanga!I33</f>
        <v>7</v>
      </c>
      <c r="T21" s="254">
        <f t="shared" ref="T21" si="5">K21+L21+M21+N21+O21+P21+Q21+R21</f>
        <v>14</v>
      </c>
      <c r="U21" s="254">
        <f>Darbhanga!T33</f>
        <v>0</v>
      </c>
      <c r="V21" s="256">
        <f>Darbhanga!U33</f>
        <v>67.13</v>
      </c>
      <c r="W21" s="258"/>
      <c r="X21">
        <f t="shared" si="0"/>
        <v>0</v>
      </c>
      <c r="Y21" s="260"/>
    </row>
    <row r="22" spans="1:25" ht="45.75" customHeight="1">
      <c r="A22" s="268"/>
      <c r="B22" s="270"/>
      <c r="C22" s="25" t="s">
        <v>44</v>
      </c>
      <c r="D22" s="272"/>
      <c r="E22" s="266"/>
      <c r="F22" s="272"/>
      <c r="G22" s="266"/>
      <c r="H22" s="272"/>
      <c r="I22" s="274"/>
      <c r="J22" s="21"/>
      <c r="K22" s="266"/>
      <c r="L22" s="266"/>
      <c r="M22" s="266"/>
      <c r="N22" s="266"/>
      <c r="O22" s="266"/>
      <c r="P22" s="266"/>
      <c r="Q22" s="266"/>
      <c r="R22" s="266"/>
      <c r="S22" s="255"/>
      <c r="T22" s="255"/>
      <c r="U22" s="255"/>
      <c r="V22" s="257"/>
      <c r="W22" s="259"/>
      <c r="X22">
        <f t="shared" si="0"/>
        <v>0</v>
      </c>
      <c r="Y22" s="260"/>
    </row>
    <row r="23" spans="1:25" ht="36" customHeight="1">
      <c r="A23" s="267">
        <v>8</v>
      </c>
      <c r="B23" s="269" t="s">
        <v>298</v>
      </c>
      <c r="C23" s="30" t="s">
        <v>1032</v>
      </c>
      <c r="D23" s="271">
        <f>Saran!A47</f>
        <v>13</v>
      </c>
      <c r="E23" s="265">
        <f>Saran!E51</f>
        <v>43</v>
      </c>
      <c r="F23" s="275">
        <f>Saran!H51</f>
        <v>2253.6463333333336</v>
      </c>
      <c r="G23" s="265">
        <f>D23-1</f>
        <v>12</v>
      </c>
      <c r="H23" s="271">
        <f>Saran!E13+Saran!E17+Saran!E20+Saran!E24+Saran!E25+Saran!E30+Saran!E31+Saran!E34+Saran!E38+Saran!E42+Saran!E46+Saran!E50</f>
        <v>41</v>
      </c>
      <c r="I23" s="273">
        <f>Saran!H10+Saran!H14+Saran!H18+Saran!H21+Saran!H25+Saran!H26+Saran!H31+Saran!H32+Saran!H35+Saran!H39+Saran!H43+Saran!H47</f>
        <v>2148.6730000000002</v>
      </c>
      <c r="J23" s="21"/>
      <c r="K23" s="265">
        <f>Saran!L51</f>
        <v>0</v>
      </c>
      <c r="L23" s="265">
        <f>Saran!M51</f>
        <v>1</v>
      </c>
      <c r="M23" s="265">
        <f>Saran!N51</f>
        <v>2</v>
      </c>
      <c r="N23" s="265">
        <f>Saran!O51</f>
        <v>1</v>
      </c>
      <c r="O23" s="265">
        <f>Saran!P51</f>
        <v>3</v>
      </c>
      <c r="P23" s="265">
        <f>Saran!Q51</f>
        <v>3</v>
      </c>
      <c r="Q23" s="265">
        <f>Saran!R51</f>
        <v>7</v>
      </c>
      <c r="R23" s="265">
        <f>Saran!S51</f>
        <v>14</v>
      </c>
      <c r="S23" s="254">
        <f>Saran!I51</f>
        <v>6</v>
      </c>
      <c r="T23" s="254">
        <f t="shared" ref="T23" si="6">K23+L23+M23+N23+O23+P23+Q23+R23</f>
        <v>31</v>
      </c>
      <c r="U23" s="254">
        <f>Saran!T51</f>
        <v>4</v>
      </c>
      <c r="V23" s="254">
        <f>Saran!U51</f>
        <v>352.76</v>
      </c>
      <c r="W23" s="263"/>
      <c r="X23">
        <f t="shared" si="0"/>
        <v>0</v>
      </c>
      <c r="Y23" s="260"/>
    </row>
    <row r="24" spans="1:25" ht="49.5" customHeight="1">
      <c r="A24" s="268"/>
      <c r="B24" s="270"/>
      <c r="C24" s="25" t="s">
        <v>44</v>
      </c>
      <c r="D24" s="272"/>
      <c r="E24" s="266"/>
      <c r="F24" s="272"/>
      <c r="G24" s="266"/>
      <c r="H24" s="272"/>
      <c r="I24" s="274"/>
      <c r="J24" s="21"/>
      <c r="K24" s="266"/>
      <c r="L24" s="266"/>
      <c r="M24" s="266"/>
      <c r="N24" s="266"/>
      <c r="O24" s="266"/>
      <c r="P24" s="266"/>
      <c r="Q24" s="266"/>
      <c r="R24" s="266"/>
      <c r="S24" s="255"/>
      <c r="T24" s="255"/>
      <c r="U24" s="255"/>
      <c r="V24" s="255"/>
      <c r="W24" s="264"/>
      <c r="X24">
        <f t="shared" si="0"/>
        <v>0</v>
      </c>
      <c r="Y24" s="260"/>
    </row>
    <row r="25" spans="1:25" ht="24" customHeight="1">
      <c r="A25" s="279" t="s">
        <v>867</v>
      </c>
      <c r="B25" s="280"/>
      <c r="C25" s="280"/>
      <c r="D25" s="26">
        <f>SUM(D7:D24)</f>
        <v>101</v>
      </c>
      <c r="E25" s="26">
        <f t="shared" ref="E25:V25" si="7">SUM(E7:E24)</f>
        <v>403</v>
      </c>
      <c r="F25" s="26">
        <f t="shared" si="7"/>
        <v>20528.870999999999</v>
      </c>
      <c r="G25" s="26">
        <f t="shared" si="7"/>
        <v>69</v>
      </c>
      <c r="H25" s="26">
        <f t="shared" si="7"/>
        <v>268</v>
      </c>
      <c r="I25" s="26">
        <f t="shared" si="7"/>
        <v>13187.780999999999</v>
      </c>
      <c r="J25" s="26">
        <f t="shared" si="7"/>
        <v>0</v>
      </c>
      <c r="K25" s="26">
        <f t="shared" si="7"/>
        <v>7</v>
      </c>
      <c r="L25" s="26">
        <f t="shared" si="7"/>
        <v>23</v>
      </c>
      <c r="M25" s="26">
        <f t="shared" si="7"/>
        <v>11</v>
      </c>
      <c r="N25" s="26">
        <f t="shared" si="7"/>
        <v>15</v>
      </c>
      <c r="O25" s="26">
        <f t="shared" si="7"/>
        <v>44</v>
      </c>
      <c r="P25" s="26">
        <f t="shared" si="7"/>
        <v>10</v>
      </c>
      <c r="Q25" s="26">
        <f t="shared" si="7"/>
        <v>38</v>
      </c>
      <c r="R25" s="26">
        <f t="shared" si="7"/>
        <v>43</v>
      </c>
      <c r="S25" s="26">
        <f t="shared" si="7"/>
        <v>58</v>
      </c>
      <c r="T25" s="26">
        <f t="shared" si="7"/>
        <v>191</v>
      </c>
      <c r="U25" s="26">
        <f t="shared" si="7"/>
        <v>19</v>
      </c>
      <c r="V25" s="26">
        <f t="shared" si="7"/>
        <v>1484.57</v>
      </c>
      <c r="W25" s="22"/>
      <c r="X25">
        <f t="shared" si="0"/>
        <v>0</v>
      </c>
      <c r="Y25" s="79"/>
    </row>
    <row r="29" spans="1:25">
      <c r="I29" s="199"/>
    </row>
  </sheetData>
  <mergeCells count="227">
    <mergeCell ref="W11:W12"/>
    <mergeCell ref="Y11:Y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Y7:Y8"/>
    <mergeCell ref="Y9:Y10"/>
    <mergeCell ref="Y13:Y14"/>
    <mergeCell ref="Y17:Y18"/>
    <mergeCell ref="Y21:Y22"/>
    <mergeCell ref="Y23:Y24"/>
    <mergeCell ref="S23:S24"/>
    <mergeCell ref="T23:T24"/>
    <mergeCell ref="U23:U24"/>
    <mergeCell ref="V23:V24"/>
    <mergeCell ref="W23:W24"/>
    <mergeCell ref="V21:V22"/>
    <mergeCell ref="W21:W22"/>
    <mergeCell ref="U21:U22"/>
    <mergeCell ref="T17:T18"/>
    <mergeCell ref="U17:U18"/>
    <mergeCell ref="V17:V18"/>
    <mergeCell ref="W17:W18"/>
    <mergeCell ref="W13:W14"/>
    <mergeCell ref="V9:V10"/>
    <mergeCell ref="W9:W10"/>
    <mergeCell ref="S17:S18"/>
    <mergeCell ref="T9:T10"/>
    <mergeCell ref="U9:U10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N21:N22"/>
    <mergeCell ref="O21:O22"/>
    <mergeCell ref="P21:P22"/>
    <mergeCell ref="I17:I18"/>
    <mergeCell ref="K17:K18"/>
    <mergeCell ref="L17:L18"/>
    <mergeCell ref="M17:M18"/>
    <mergeCell ref="N17:N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L19:L20"/>
    <mergeCell ref="M19:M20"/>
    <mergeCell ref="N19:N20"/>
    <mergeCell ref="N13:N14"/>
    <mergeCell ref="O13:O14"/>
    <mergeCell ref="P13:P14"/>
    <mergeCell ref="Q13:Q14"/>
    <mergeCell ref="R13:R14"/>
    <mergeCell ref="O17:O18"/>
    <mergeCell ref="P17:P18"/>
    <mergeCell ref="Q17:Q18"/>
    <mergeCell ref="R17:R18"/>
    <mergeCell ref="N15:N16"/>
    <mergeCell ref="O15:O16"/>
    <mergeCell ref="P15:P16"/>
    <mergeCell ref="Q15:Q16"/>
    <mergeCell ref="R15:R16"/>
    <mergeCell ref="T7:T8"/>
    <mergeCell ref="U7:U8"/>
    <mergeCell ref="V7:V8"/>
    <mergeCell ref="W7:W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Q9:Q10"/>
    <mergeCell ref="R9:R10"/>
    <mergeCell ref="S9:S10"/>
    <mergeCell ref="L5:L6"/>
    <mergeCell ref="M5:M6"/>
    <mergeCell ref="B4:B6"/>
    <mergeCell ref="C4:C6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T3:W3"/>
    <mergeCell ref="A3:S3"/>
    <mergeCell ref="K4:R4"/>
    <mergeCell ref="S4:U4"/>
    <mergeCell ref="V4:V6"/>
    <mergeCell ref="W4:W6"/>
    <mergeCell ref="K5:K6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A15:A16"/>
    <mergeCell ref="B15:B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O19:O20"/>
    <mergeCell ref="P19:P20"/>
    <mergeCell ref="Q19:Q20"/>
    <mergeCell ref="R19:R20"/>
    <mergeCell ref="S19:S20"/>
    <mergeCell ref="T19:T20"/>
    <mergeCell ref="A19:A20"/>
    <mergeCell ref="B19:B20"/>
    <mergeCell ref="D19:D20"/>
    <mergeCell ref="E19:E20"/>
    <mergeCell ref="F19:F20"/>
    <mergeCell ref="G19:G20"/>
    <mergeCell ref="H19:H20"/>
    <mergeCell ref="I19:I20"/>
    <mergeCell ref="K19:K20"/>
    <mergeCell ref="U19:U20"/>
    <mergeCell ref="V19:V20"/>
    <mergeCell ref="W19:W20"/>
    <mergeCell ref="Y19:Y20"/>
    <mergeCell ref="S15:S16"/>
    <mergeCell ref="T15:T16"/>
    <mergeCell ref="U15:U16"/>
    <mergeCell ref="V15:V16"/>
    <mergeCell ref="W15:W16"/>
    <mergeCell ref="Y15:Y16"/>
  </mergeCells>
  <pageMargins left="0.15748031496063" right="0.118110236220472" top="0.118110236220472" bottom="0.15748031496063" header="0.118110236220472" footer="0.118110236220472"/>
  <pageSetup scale="99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tabSelected="1" view="pageBreakPreview" zoomScale="76" zoomScaleSheetLayoutView="76" workbookViewId="0">
      <pane xSplit="1" ySplit="7" topLeftCell="B46" activePane="bottomRight" state="frozen"/>
      <selection pane="topRight" activeCell="B1" sqref="B1"/>
      <selection pane="bottomLeft" activeCell="A8" sqref="A8"/>
      <selection pane="bottomRight" activeCell="O46" sqref="O46"/>
    </sheetView>
  </sheetViews>
  <sheetFormatPr defaultRowHeight="14.25"/>
  <cols>
    <col min="1" max="1" width="6.28515625" style="200" customWidth="1"/>
    <col min="2" max="2" width="8.5703125" style="200" customWidth="1"/>
    <col min="3" max="3" width="11.28515625" style="200" customWidth="1"/>
    <col min="4" max="4" width="16.28515625" style="221" customWidth="1"/>
    <col min="5" max="5" width="6.140625" style="221" customWidth="1"/>
    <col min="6" max="6" width="21.28515625" style="227" customWidth="1"/>
    <col min="7" max="7" width="17" style="200" customWidth="1"/>
    <col min="8" max="8" width="11" style="224" customWidth="1"/>
    <col min="9" max="9" width="4.85546875" style="225" hidden="1" customWidth="1"/>
    <col min="10" max="11" width="11.7109375" style="200" customWidth="1"/>
    <col min="12" max="12" width="4.140625" style="200" customWidth="1"/>
    <col min="13" max="13" width="4.7109375" style="200" customWidth="1"/>
    <col min="14" max="14" width="3.28515625" style="200" customWidth="1"/>
    <col min="15" max="15" width="4.7109375" style="200" customWidth="1"/>
    <col min="16" max="16" width="4.5703125" style="200" customWidth="1"/>
    <col min="17" max="17" width="4.28515625" style="200" customWidth="1"/>
    <col min="18" max="18" width="4.7109375" style="200" customWidth="1"/>
    <col min="19" max="19" width="4.5703125" style="200" customWidth="1"/>
    <col min="20" max="20" width="5.28515625" style="200" customWidth="1"/>
    <col min="21" max="21" width="12.140625" style="200" customWidth="1"/>
    <col min="22" max="22" width="15" style="200" customWidth="1"/>
    <col min="23" max="16384" width="9.140625" style="200"/>
  </cols>
  <sheetData>
    <row r="1" spans="1:22" ht="18.75">
      <c r="A1" s="481" t="s">
        <v>19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 ht="20.100000000000001" customHeight="1">
      <c r="A2" s="481" t="s">
        <v>43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</row>
    <row r="3" spans="1:22" ht="20.100000000000001" customHeight="1">
      <c r="A3" s="491" t="s">
        <v>1029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  <c r="P3" s="490" t="str">
        <f>Summary!T3</f>
        <v>Date:-30.04.2014</v>
      </c>
      <c r="Q3" s="490"/>
      <c r="R3" s="490"/>
      <c r="S3" s="490"/>
      <c r="T3" s="490"/>
      <c r="U3" s="490"/>
      <c r="V3" s="490"/>
    </row>
    <row r="4" spans="1:22" ht="47.25" customHeight="1">
      <c r="A4" s="489" t="s">
        <v>1028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 t="s">
        <v>46</v>
      </c>
      <c r="Q4" s="489"/>
      <c r="R4" s="489"/>
      <c r="S4" s="489"/>
      <c r="T4" s="489"/>
      <c r="U4" s="489"/>
      <c r="V4" s="489"/>
    </row>
    <row r="5" spans="1:22" ht="15.75" customHeight="1">
      <c r="A5" s="482" t="s">
        <v>0</v>
      </c>
      <c r="B5" s="482" t="s">
        <v>1</v>
      </c>
      <c r="C5" s="482" t="s">
        <v>2</v>
      </c>
      <c r="D5" s="482" t="s">
        <v>3</v>
      </c>
      <c r="E5" s="482" t="s">
        <v>0</v>
      </c>
      <c r="F5" s="488" t="s">
        <v>4</v>
      </c>
      <c r="G5" s="482" t="s">
        <v>5</v>
      </c>
      <c r="H5" s="486" t="s">
        <v>6</v>
      </c>
      <c r="I5" s="487" t="s">
        <v>16</v>
      </c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2" t="s">
        <v>20</v>
      </c>
      <c r="V5" s="483" t="s">
        <v>14</v>
      </c>
    </row>
    <row r="6" spans="1:22" ht="43.5" customHeight="1">
      <c r="A6" s="482"/>
      <c r="B6" s="482"/>
      <c r="C6" s="482"/>
      <c r="D6" s="482"/>
      <c r="E6" s="482"/>
      <c r="F6" s="488"/>
      <c r="G6" s="482"/>
      <c r="H6" s="486"/>
      <c r="I6" s="482" t="s">
        <v>7</v>
      </c>
      <c r="J6" s="482" t="s">
        <v>953</v>
      </c>
      <c r="K6" s="482" t="s">
        <v>954</v>
      </c>
      <c r="L6" s="484" t="s">
        <v>15</v>
      </c>
      <c r="M6" s="485" t="s">
        <v>10</v>
      </c>
      <c r="N6" s="482" t="s">
        <v>9</v>
      </c>
      <c r="O6" s="482" t="s">
        <v>17</v>
      </c>
      <c r="P6" s="482"/>
      <c r="Q6" s="482" t="s">
        <v>18</v>
      </c>
      <c r="R6" s="482"/>
      <c r="S6" s="485" t="s">
        <v>13</v>
      </c>
      <c r="T6" s="485" t="s">
        <v>8</v>
      </c>
      <c r="U6" s="482"/>
      <c r="V6" s="483"/>
    </row>
    <row r="7" spans="1:22" ht="39" customHeight="1">
      <c r="A7" s="482"/>
      <c r="B7" s="482"/>
      <c r="C7" s="482"/>
      <c r="D7" s="482"/>
      <c r="E7" s="482"/>
      <c r="F7" s="488"/>
      <c r="G7" s="482"/>
      <c r="H7" s="486"/>
      <c r="I7" s="482"/>
      <c r="J7" s="482"/>
      <c r="K7" s="482"/>
      <c r="L7" s="484"/>
      <c r="M7" s="485"/>
      <c r="N7" s="482"/>
      <c r="O7" s="201" t="s">
        <v>11</v>
      </c>
      <c r="P7" s="201" t="s">
        <v>12</v>
      </c>
      <c r="Q7" s="201" t="s">
        <v>11</v>
      </c>
      <c r="R7" s="201" t="s">
        <v>12</v>
      </c>
      <c r="S7" s="485"/>
      <c r="T7" s="485"/>
      <c r="U7" s="482"/>
      <c r="V7" s="483"/>
    </row>
    <row r="8" spans="1:22" ht="28.5">
      <c r="A8" s="473">
        <v>1</v>
      </c>
      <c r="B8" s="472" t="s">
        <v>271</v>
      </c>
      <c r="C8" s="475" t="s">
        <v>275</v>
      </c>
      <c r="D8" s="202" t="s">
        <v>278</v>
      </c>
      <c r="E8" s="203">
        <v>1</v>
      </c>
      <c r="F8" s="204" t="s">
        <v>784</v>
      </c>
      <c r="G8" s="472" t="s">
        <v>939</v>
      </c>
      <c r="H8" s="480">
        <f>157.46/3*2</f>
        <v>104.97333333333334</v>
      </c>
      <c r="I8" s="205"/>
      <c r="J8" s="464"/>
      <c r="K8" s="464"/>
      <c r="L8" s="206"/>
      <c r="M8" s="206"/>
      <c r="N8" s="206"/>
      <c r="O8" s="206"/>
      <c r="P8" s="206"/>
      <c r="Q8" s="206"/>
      <c r="R8" s="206"/>
      <c r="S8" s="206"/>
      <c r="T8" s="206"/>
      <c r="U8" s="494"/>
      <c r="V8" s="207"/>
    </row>
    <row r="9" spans="1:22" ht="28.5">
      <c r="A9" s="473"/>
      <c r="B9" s="472"/>
      <c r="C9" s="475"/>
      <c r="D9" s="202" t="s">
        <v>279</v>
      </c>
      <c r="E9" s="203">
        <v>2</v>
      </c>
      <c r="F9" s="204" t="s">
        <v>785</v>
      </c>
      <c r="G9" s="472"/>
      <c r="H9" s="480"/>
      <c r="I9" s="205"/>
      <c r="J9" s="465"/>
      <c r="K9" s="465"/>
      <c r="L9" s="206"/>
      <c r="M9" s="206"/>
      <c r="N9" s="206"/>
      <c r="O9" s="206"/>
      <c r="P9" s="206"/>
      <c r="Q9" s="206"/>
      <c r="R9" s="206"/>
      <c r="S9" s="206"/>
      <c r="T9" s="206"/>
      <c r="U9" s="494"/>
      <c r="V9" s="207"/>
    </row>
    <row r="10" spans="1:22" ht="28.5">
      <c r="A10" s="473">
        <v>2</v>
      </c>
      <c r="B10" s="472" t="s">
        <v>272</v>
      </c>
      <c r="C10" s="475" t="s">
        <v>275</v>
      </c>
      <c r="D10" s="202" t="s">
        <v>280</v>
      </c>
      <c r="E10" s="203">
        <v>1</v>
      </c>
      <c r="F10" s="204" t="s">
        <v>786</v>
      </c>
      <c r="G10" s="472" t="s">
        <v>843</v>
      </c>
      <c r="H10" s="480">
        <v>208.64</v>
      </c>
      <c r="I10" s="205"/>
      <c r="J10" s="466">
        <v>28.2013</v>
      </c>
      <c r="K10" s="466" t="s">
        <v>956</v>
      </c>
      <c r="L10" s="208"/>
      <c r="M10" s="208"/>
      <c r="N10" s="208"/>
      <c r="O10" s="208"/>
      <c r="P10" s="208"/>
      <c r="Q10" s="208"/>
      <c r="R10" s="208"/>
      <c r="S10" s="208"/>
      <c r="T10" s="208">
        <v>1</v>
      </c>
      <c r="U10" s="494">
        <v>57.54</v>
      </c>
      <c r="V10" s="207"/>
    </row>
    <row r="11" spans="1:22" ht="28.5">
      <c r="A11" s="473"/>
      <c r="B11" s="472"/>
      <c r="C11" s="475"/>
      <c r="D11" s="202" t="s">
        <v>281</v>
      </c>
      <c r="E11" s="203">
        <v>2</v>
      </c>
      <c r="F11" s="204" t="s">
        <v>787</v>
      </c>
      <c r="G11" s="472"/>
      <c r="H11" s="480"/>
      <c r="I11" s="205">
        <v>1</v>
      </c>
      <c r="J11" s="467"/>
      <c r="K11" s="467"/>
      <c r="L11" s="209"/>
      <c r="M11" s="206"/>
      <c r="N11" s="206"/>
      <c r="O11" s="206"/>
      <c r="P11" s="206"/>
      <c r="Q11" s="206"/>
      <c r="R11" s="206"/>
      <c r="S11" s="206"/>
      <c r="T11" s="206"/>
      <c r="U11" s="494"/>
      <c r="V11" s="207" t="s">
        <v>866</v>
      </c>
    </row>
    <row r="12" spans="1:22" ht="28.5">
      <c r="A12" s="473"/>
      <c r="B12" s="472"/>
      <c r="C12" s="475"/>
      <c r="D12" s="202" t="s">
        <v>281</v>
      </c>
      <c r="E12" s="203">
        <v>3</v>
      </c>
      <c r="F12" s="204" t="s">
        <v>788</v>
      </c>
      <c r="G12" s="472"/>
      <c r="H12" s="480"/>
      <c r="I12" s="205"/>
      <c r="J12" s="467"/>
      <c r="K12" s="467"/>
      <c r="L12" s="208"/>
      <c r="M12" s="208"/>
      <c r="N12" s="208"/>
      <c r="O12" s="208"/>
      <c r="P12" s="208"/>
      <c r="Q12" s="208"/>
      <c r="R12" s="208">
        <v>1</v>
      </c>
      <c r="S12" s="206"/>
      <c r="T12" s="206"/>
      <c r="U12" s="494"/>
      <c r="V12" s="207" t="s">
        <v>944</v>
      </c>
    </row>
    <row r="13" spans="1:22" ht="30.75" customHeight="1">
      <c r="A13" s="473"/>
      <c r="B13" s="472"/>
      <c r="C13" s="475"/>
      <c r="D13" s="202" t="s">
        <v>282</v>
      </c>
      <c r="E13" s="203">
        <v>4</v>
      </c>
      <c r="F13" s="204" t="s">
        <v>789</v>
      </c>
      <c r="G13" s="472"/>
      <c r="H13" s="480"/>
      <c r="I13" s="205"/>
      <c r="J13" s="468"/>
      <c r="K13" s="468"/>
      <c r="L13" s="208"/>
      <c r="M13" s="208"/>
      <c r="N13" s="208"/>
      <c r="O13" s="208"/>
      <c r="P13" s="208"/>
      <c r="Q13" s="208"/>
      <c r="R13" s="208"/>
      <c r="S13" s="208">
        <v>1</v>
      </c>
      <c r="T13" s="206"/>
      <c r="U13" s="494"/>
      <c r="V13" s="207"/>
    </row>
    <row r="14" spans="1:22" ht="28.5">
      <c r="A14" s="473">
        <v>3</v>
      </c>
      <c r="B14" s="472" t="s">
        <v>273</v>
      </c>
      <c r="C14" s="475" t="s">
        <v>275</v>
      </c>
      <c r="D14" s="202" t="s">
        <v>283</v>
      </c>
      <c r="E14" s="203">
        <v>1</v>
      </c>
      <c r="F14" s="204" t="s">
        <v>790</v>
      </c>
      <c r="G14" s="472" t="s">
        <v>843</v>
      </c>
      <c r="H14" s="480">
        <v>208.19</v>
      </c>
      <c r="I14" s="205"/>
      <c r="J14" s="466">
        <v>28.2013</v>
      </c>
      <c r="K14" s="466" t="s">
        <v>956</v>
      </c>
      <c r="L14" s="208"/>
      <c r="M14" s="208"/>
      <c r="N14" s="208"/>
      <c r="O14" s="208"/>
      <c r="P14" s="208"/>
      <c r="Q14" s="208"/>
      <c r="R14" s="208"/>
      <c r="S14" s="208">
        <v>1</v>
      </c>
      <c r="T14" s="206"/>
      <c r="U14" s="494">
        <v>112.89</v>
      </c>
      <c r="V14" s="207"/>
    </row>
    <row r="15" spans="1:22" ht="33.75" customHeight="1">
      <c r="A15" s="473"/>
      <c r="B15" s="472"/>
      <c r="C15" s="475"/>
      <c r="D15" s="202" t="s">
        <v>284</v>
      </c>
      <c r="E15" s="203">
        <v>2</v>
      </c>
      <c r="F15" s="204" t="s">
        <v>791</v>
      </c>
      <c r="G15" s="472"/>
      <c r="H15" s="480"/>
      <c r="I15" s="205"/>
      <c r="J15" s="467"/>
      <c r="K15" s="467"/>
      <c r="L15" s="208"/>
      <c r="M15" s="208"/>
      <c r="N15" s="208"/>
      <c r="O15" s="208"/>
      <c r="P15" s="208"/>
      <c r="Q15" s="208"/>
      <c r="R15" s="208"/>
      <c r="S15" s="208"/>
      <c r="T15" s="208">
        <v>1</v>
      </c>
      <c r="U15" s="494"/>
      <c r="V15" s="207" t="s">
        <v>926</v>
      </c>
    </row>
    <row r="16" spans="1:22" ht="31.5" customHeight="1">
      <c r="A16" s="473"/>
      <c r="B16" s="472"/>
      <c r="C16" s="475"/>
      <c r="D16" s="202" t="s">
        <v>284</v>
      </c>
      <c r="E16" s="203">
        <v>3</v>
      </c>
      <c r="F16" s="204" t="s">
        <v>792</v>
      </c>
      <c r="G16" s="472"/>
      <c r="H16" s="480"/>
      <c r="I16" s="205"/>
      <c r="J16" s="467"/>
      <c r="K16" s="467"/>
      <c r="L16" s="208"/>
      <c r="M16" s="208"/>
      <c r="N16" s="208"/>
      <c r="O16" s="208"/>
      <c r="P16" s="208"/>
      <c r="Q16" s="208"/>
      <c r="R16" s="208"/>
      <c r="S16" s="208"/>
      <c r="T16" s="208">
        <v>1</v>
      </c>
      <c r="U16" s="494"/>
      <c r="V16" s="207"/>
    </row>
    <row r="17" spans="1:22" ht="28.5">
      <c r="A17" s="473"/>
      <c r="B17" s="472"/>
      <c r="C17" s="475"/>
      <c r="D17" s="202" t="s">
        <v>284</v>
      </c>
      <c r="E17" s="203">
        <v>4</v>
      </c>
      <c r="F17" s="204" t="s">
        <v>793</v>
      </c>
      <c r="G17" s="472"/>
      <c r="H17" s="480"/>
      <c r="I17" s="210"/>
      <c r="J17" s="468"/>
      <c r="K17" s="468"/>
      <c r="L17" s="208"/>
      <c r="M17" s="208"/>
      <c r="N17" s="208"/>
      <c r="O17" s="208"/>
      <c r="P17" s="208"/>
      <c r="Q17" s="208"/>
      <c r="R17" s="208"/>
      <c r="S17" s="208"/>
      <c r="T17" s="208">
        <v>1</v>
      </c>
      <c r="U17" s="494"/>
      <c r="V17" s="207"/>
    </row>
    <row r="18" spans="1:22" ht="33" customHeight="1">
      <c r="A18" s="473">
        <v>4</v>
      </c>
      <c r="B18" s="472" t="s">
        <v>274</v>
      </c>
      <c r="C18" s="475" t="s">
        <v>275</v>
      </c>
      <c r="D18" s="202" t="s">
        <v>285</v>
      </c>
      <c r="E18" s="203">
        <v>1</v>
      </c>
      <c r="F18" s="204" t="s">
        <v>794</v>
      </c>
      <c r="G18" s="472" t="s">
        <v>843</v>
      </c>
      <c r="H18" s="480">
        <f>208.49/4*3</f>
        <v>156.36750000000001</v>
      </c>
      <c r="I18" s="205"/>
      <c r="J18" s="466" t="s">
        <v>974</v>
      </c>
      <c r="K18" s="466" t="s">
        <v>956</v>
      </c>
      <c r="L18" s="208"/>
      <c r="M18" s="208"/>
      <c r="N18" s="208"/>
      <c r="O18" s="208"/>
      <c r="P18" s="208"/>
      <c r="Q18" s="208"/>
      <c r="R18" s="208"/>
      <c r="S18" s="208">
        <v>1</v>
      </c>
      <c r="T18" s="206"/>
      <c r="U18" s="494">
        <v>40.770000000000003</v>
      </c>
      <c r="V18" s="207"/>
    </row>
    <row r="19" spans="1:22" ht="28.5">
      <c r="A19" s="473"/>
      <c r="B19" s="472"/>
      <c r="C19" s="475"/>
      <c r="D19" s="202" t="s">
        <v>286</v>
      </c>
      <c r="E19" s="203">
        <v>2</v>
      </c>
      <c r="F19" s="204" t="s">
        <v>795</v>
      </c>
      <c r="G19" s="472"/>
      <c r="H19" s="480"/>
      <c r="I19" s="205"/>
      <c r="J19" s="467"/>
      <c r="K19" s="467"/>
      <c r="L19" s="208"/>
      <c r="M19" s="208"/>
      <c r="N19" s="208"/>
      <c r="O19" s="208"/>
      <c r="P19" s="208"/>
      <c r="Q19" s="208"/>
      <c r="R19" s="208">
        <v>1</v>
      </c>
      <c r="S19" s="206"/>
      <c r="T19" s="206"/>
      <c r="U19" s="494"/>
      <c r="V19" s="207" t="s">
        <v>921</v>
      </c>
    </row>
    <row r="20" spans="1:22" ht="28.5">
      <c r="A20" s="473"/>
      <c r="B20" s="472"/>
      <c r="C20" s="475"/>
      <c r="D20" s="202" t="s">
        <v>285</v>
      </c>
      <c r="E20" s="203">
        <v>3</v>
      </c>
      <c r="F20" s="204" t="s">
        <v>796</v>
      </c>
      <c r="G20" s="472"/>
      <c r="H20" s="480"/>
      <c r="I20" s="205"/>
      <c r="J20" s="468"/>
      <c r="K20" s="468"/>
      <c r="L20" s="208"/>
      <c r="M20" s="208"/>
      <c r="N20" s="208"/>
      <c r="O20" s="208"/>
      <c r="P20" s="208"/>
      <c r="Q20" s="208"/>
      <c r="R20" s="208"/>
      <c r="S20" s="208">
        <v>1</v>
      </c>
      <c r="T20" s="206"/>
      <c r="U20" s="494"/>
      <c r="V20" s="207"/>
    </row>
    <row r="21" spans="1:22" ht="28.5">
      <c r="A21" s="473">
        <v>5</v>
      </c>
      <c r="B21" s="472" t="s">
        <v>288</v>
      </c>
      <c r="C21" s="475" t="s">
        <v>298</v>
      </c>
      <c r="D21" s="202" t="s">
        <v>300</v>
      </c>
      <c r="E21" s="203">
        <v>1</v>
      </c>
      <c r="F21" s="204" t="s">
        <v>797</v>
      </c>
      <c r="G21" s="472" t="s">
        <v>844</v>
      </c>
      <c r="H21" s="462">
        <f>257.21/5*4</f>
        <v>205.76799999999997</v>
      </c>
      <c r="I21" s="210"/>
      <c r="J21" s="469" t="s">
        <v>987</v>
      </c>
      <c r="K21" s="469" t="s">
        <v>956</v>
      </c>
      <c r="L21" s="208"/>
      <c r="M21" s="208"/>
      <c r="N21" s="208"/>
      <c r="O21" s="208"/>
      <c r="P21" s="208"/>
      <c r="Q21" s="208"/>
      <c r="R21" s="208"/>
      <c r="S21" s="208">
        <v>1</v>
      </c>
      <c r="T21" s="206"/>
      <c r="U21" s="494"/>
      <c r="V21" s="207"/>
    </row>
    <row r="22" spans="1:22" ht="42.75">
      <c r="A22" s="473"/>
      <c r="B22" s="472"/>
      <c r="C22" s="475"/>
      <c r="D22" s="202" t="s">
        <v>300</v>
      </c>
      <c r="E22" s="203">
        <v>2</v>
      </c>
      <c r="F22" s="204" t="s">
        <v>798</v>
      </c>
      <c r="G22" s="472"/>
      <c r="H22" s="462"/>
      <c r="I22" s="205"/>
      <c r="J22" s="470"/>
      <c r="K22" s="470"/>
      <c r="L22" s="208"/>
      <c r="M22" s="208"/>
      <c r="N22" s="208"/>
      <c r="O22" s="208"/>
      <c r="P22" s="208"/>
      <c r="Q22" s="208"/>
      <c r="R22" s="208">
        <v>1</v>
      </c>
      <c r="S22" s="206"/>
      <c r="T22" s="206"/>
      <c r="U22" s="494"/>
      <c r="V22" s="207"/>
    </row>
    <row r="23" spans="1:22" ht="57">
      <c r="A23" s="473"/>
      <c r="B23" s="472"/>
      <c r="C23" s="475"/>
      <c r="D23" s="202" t="s">
        <v>300</v>
      </c>
      <c r="E23" s="203">
        <v>3</v>
      </c>
      <c r="F23" s="204" t="s">
        <v>799</v>
      </c>
      <c r="G23" s="472"/>
      <c r="H23" s="462"/>
      <c r="I23" s="205"/>
      <c r="J23" s="470"/>
      <c r="K23" s="470"/>
      <c r="L23" s="208"/>
      <c r="M23" s="208"/>
      <c r="N23" s="208">
        <v>1</v>
      </c>
      <c r="O23" s="206"/>
      <c r="P23" s="206"/>
      <c r="Q23" s="206"/>
      <c r="R23" s="206"/>
      <c r="S23" s="206"/>
      <c r="T23" s="206"/>
      <c r="U23" s="494"/>
      <c r="V23" s="207" t="s">
        <v>866</v>
      </c>
    </row>
    <row r="24" spans="1:22" ht="27" customHeight="1">
      <c r="A24" s="473"/>
      <c r="B24" s="472"/>
      <c r="C24" s="475"/>
      <c r="D24" s="202" t="s">
        <v>301</v>
      </c>
      <c r="E24" s="203">
        <v>4</v>
      </c>
      <c r="F24" s="204" t="s">
        <v>800</v>
      </c>
      <c r="G24" s="472"/>
      <c r="H24" s="462"/>
      <c r="I24" s="205">
        <v>1</v>
      </c>
      <c r="J24" s="471"/>
      <c r="K24" s="471"/>
      <c r="L24" s="206"/>
      <c r="M24" s="206"/>
      <c r="N24" s="206"/>
      <c r="O24" s="206"/>
      <c r="P24" s="206"/>
      <c r="Q24" s="206"/>
      <c r="R24" s="206"/>
      <c r="S24" s="206"/>
      <c r="T24" s="206"/>
      <c r="U24" s="494"/>
      <c r="V24" s="207" t="s">
        <v>866</v>
      </c>
    </row>
    <row r="25" spans="1:22" ht="59.25" customHeight="1">
      <c r="A25" s="211">
        <v>6</v>
      </c>
      <c r="B25" s="203" t="s">
        <v>289</v>
      </c>
      <c r="C25" s="212" t="s">
        <v>298</v>
      </c>
      <c r="D25" s="202" t="s">
        <v>302</v>
      </c>
      <c r="E25" s="203">
        <v>1</v>
      </c>
      <c r="F25" s="204" t="s">
        <v>801</v>
      </c>
      <c r="G25" s="203" t="s">
        <v>843</v>
      </c>
      <c r="H25" s="213">
        <f>154.53/3*1</f>
        <v>51.51</v>
      </c>
      <c r="I25" s="205"/>
      <c r="J25" s="214" t="s">
        <v>974</v>
      </c>
      <c r="K25" s="214" t="s">
        <v>956</v>
      </c>
      <c r="L25" s="208"/>
      <c r="M25" s="208"/>
      <c r="N25" s="208"/>
      <c r="O25" s="208"/>
      <c r="P25" s="208">
        <v>1</v>
      </c>
      <c r="Q25" s="206"/>
      <c r="R25" s="206"/>
      <c r="S25" s="206"/>
      <c r="T25" s="206"/>
      <c r="U25" s="215">
        <v>13.95</v>
      </c>
      <c r="V25" s="207" t="s">
        <v>933</v>
      </c>
    </row>
    <row r="26" spans="1:22" ht="28.5">
      <c r="A26" s="473">
        <v>7</v>
      </c>
      <c r="B26" s="472" t="s">
        <v>290</v>
      </c>
      <c r="C26" s="475" t="s">
        <v>298</v>
      </c>
      <c r="D26" s="202" t="s">
        <v>304</v>
      </c>
      <c r="E26" s="203">
        <v>1</v>
      </c>
      <c r="F26" s="204" t="s">
        <v>314</v>
      </c>
      <c r="G26" s="472" t="s">
        <v>843</v>
      </c>
      <c r="H26" s="462">
        <v>264.22000000000003</v>
      </c>
      <c r="I26" s="205"/>
      <c r="J26" s="472" t="s">
        <v>986</v>
      </c>
      <c r="K26" s="472" t="s">
        <v>956</v>
      </c>
      <c r="L26" s="216"/>
      <c r="M26" s="208"/>
      <c r="N26" s="208"/>
      <c r="O26" s="208"/>
      <c r="P26" s="208">
        <v>1</v>
      </c>
      <c r="Q26" s="206"/>
      <c r="R26" s="206"/>
      <c r="S26" s="206"/>
      <c r="T26" s="206"/>
      <c r="U26" s="494"/>
      <c r="V26" s="207"/>
    </row>
    <row r="27" spans="1:22" ht="28.5">
      <c r="A27" s="473"/>
      <c r="B27" s="472"/>
      <c r="C27" s="475"/>
      <c r="D27" s="202" t="s">
        <v>305</v>
      </c>
      <c r="E27" s="203">
        <v>2</v>
      </c>
      <c r="F27" s="204" t="s">
        <v>315</v>
      </c>
      <c r="G27" s="472"/>
      <c r="H27" s="462"/>
      <c r="I27" s="205"/>
      <c r="J27" s="472"/>
      <c r="K27" s="472"/>
      <c r="L27" s="216"/>
      <c r="M27" s="208"/>
      <c r="N27" s="208"/>
      <c r="O27" s="208"/>
      <c r="P27" s="208"/>
      <c r="Q27" s="208">
        <v>1</v>
      </c>
      <c r="R27" s="206"/>
      <c r="S27" s="206"/>
      <c r="T27" s="206"/>
      <c r="U27" s="494"/>
      <c r="V27" s="207"/>
    </row>
    <row r="28" spans="1:22" ht="42.75">
      <c r="A28" s="473"/>
      <c r="B28" s="472"/>
      <c r="C28" s="475"/>
      <c r="D28" s="202" t="s">
        <v>305</v>
      </c>
      <c r="E28" s="203">
        <v>3</v>
      </c>
      <c r="F28" s="204" t="s">
        <v>802</v>
      </c>
      <c r="G28" s="472"/>
      <c r="H28" s="462"/>
      <c r="I28" s="205"/>
      <c r="J28" s="472"/>
      <c r="K28" s="472"/>
      <c r="L28" s="208"/>
      <c r="M28" s="208"/>
      <c r="N28" s="208"/>
      <c r="O28" s="208"/>
      <c r="P28" s="208"/>
      <c r="Q28" s="208"/>
      <c r="R28" s="208">
        <v>1</v>
      </c>
      <c r="S28" s="206"/>
      <c r="T28" s="206"/>
      <c r="U28" s="494"/>
      <c r="V28" s="207"/>
    </row>
    <row r="29" spans="1:22" ht="29.25" customHeight="1">
      <c r="A29" s="473"/>
      <c r="B29" s="472"/>
      <c r="C29" s="475"/>
      <c r="D29" s="202" t="s">
        <v>305</v>
      </c>
      <c r="E29" s="203">
        <v>4</v>
      </c>
      <c r="F29" s="204" t="s">
        <v>803</v>
      </c>
      <c r="G29" s="472"/>
      <c r="H29" s="462"/>
      <c r="I29" s="205"/>
      <c r="J29" s="472"/>
      <c r="K29" s="472"/>
      <c r="L29" s="208"/>
      <c r="M29" s="208"/>
      <c r="N29" s="208"/>
      <c r="O29" s="208"/>
      <c r="P29" s="208"/>
      <c r="Q29" s="208">
        <v>1</v>
      </c>
      <c r="R29" s="206"/>
      <c r="S29" s="206"/>
      <c r="T29" s="206"/>
      <c r="U29" s="494"/>
      <c r="V29" s="207"/>
    </row>
    <row r="30" spans="1:22" ht="64.5" customHeight="1">
      <c r="A30" s="473"/>
      <c r="B30" s="472"/>
      <c r="C30" s="475"/>
      <c r="D30" s="202" t="s">
        <v>304</v>
      </c>
      <c r="E30" s="203">
        <v>5</v>
      </c>
      <c r="F30" s="204" t="s">
        <v>804</v>
      </c>
      <c r="G30" s="472"/>
      <c r="H30" s="462"/>
      <c r="I30" s="205"/>
      <c r="J30" s="472"/>
      <c r="K30" s="472"/>
      <c r="L30" s="208"/>
      <c r="M30" s="208"/>
      <c r="N30" s="208"/>
      <c r="O30" s="208"/>
      <c r="P30" s="208">
        <v>1</v>
      </c>
      <c r="Q30" s="206"/>
      <c r="R30" s="206"/>
      <c r="S30" s="206"/>
      <c r="T30" s="206"/>
      <c r="U30" s="494"/>
      <c r="V30" s="207"/>
    </row>
    <row r="31" spans="1:22" ht="42.75">
      <c r="A31" s="211">
        <v>8</v>
      </c>
      <c r="B31" s="203" t="s">
        <v>292</v>
      </c>
      <c r="C31" s="212" t="s">
        <v>298</v>
      </c>
      <c r="D31" s="202" t="s">
        <v>308</v>
      </c>
      <c r="E31" s="203">
        <v>1</v>
      </c>
      <c r="F31" s="204" t="s">
        <v>805</v>
      </c>
      <c r="G31" s="203" t="s">
        <v>877</v>
      </c>
      <c r="H31" s="213">
        <f>208.89/4*1</f>
        <v>52.222499999999997</v>
      </c>
      <c r="I31" s="205"/>
      <c r="J31" s="203" t="s">
        <v>988</v>
      </c>
      <c r="K31" s="203" t="s">
        <v>956</v>
      </c>
      <c r="L31" s="208"/>
      <c r="M31" s="208"/>
      <c r="N31" s="208"/>
      <c r="O31" s="208"/>
      <c r="P31" s="208"/>
      <c r="Q31" s="208"/>
      <c r="R31" s="208">
        <v>1</v>
      </c>
      <c r="S31" s="206"/>
      <c r="T31" s="206"/>
      <c r="U31" s="215"/>
      <c r="V31" s="207"/>
    </row>
    <row r="32" spans="1:22" ht="42.75">
      <c r="A32" s="473">
        <v>9</v>
      </c>
      <c r="B32" s="472" t="s">
        <v>293</v>
      </c>
      <c r="C32" s="475" t="s">
        <v>298</v>
      </c>
      <c r="D32" s="202" t="s">
        <v>309</v>
      </c>
      <c r="E32" s="203">
        <v>1</v>
      </c>
      <c r="F32" s="204" t="s">
        <v>806</v>
      </c>
      <c r="G32" s="472" t="s">
        <v>845</v>
      </c>
      <c r="H32" s="462">
        <f>310.23/6*3</f>
        <v>155.11500000000001</v>
      </c>
      <c r="I32" s="205"/>
      <c r="J32" s="466" t="s">
        <v>989</v>
      </c>
      <c r="K32" s="466" t="s">
        <v>956</v>
      </c>
      <c r="L32" s="208"/>
      <c r="M32" s="208"/>
      <c r="N32" s="208"/>
      <c r="O32" s="208"/>
      <c r="P32" s="208"/>
      <c r="Q32" s="208"/>
      <c r="R32" s="208"/>
      <c r="S32" s="208">
        <v>1</v>
      </c>
      <c r="T32" s="206"/>
      <c r="U32" s="494">
        <v>48.54</v>
      </c>
      <c r="V32" s="207"/>
    </row>
    <row r="33" spans="1:22" ht="43.5" customHeight="1">
      <c r="A33" s="473"/>
      <c r="B33" s="472"/>
      <c r="C33" s="475"/>
      <c r="D33" s="202" t="s">
        <v>310</v>
      </c>
      <c r="E33" s="203">
        <v>2</v>
      </c>
      <c r="F33" s="204" t="s">
        <v>807</v>
      </c>
      <c r="G33" s="472"/>
      <c r="H33" s="462"/>
      <c r="I33" s="205"/>
      <c r="J33" s="467"/>
      <c r="K33" s="467"/>
      <c r="L33" s="208"/>
      <c r="M33" s="208"/>
      <c r="N33" s="208"/>
      <c r="O33" s="208"/>
      <c r="P33" s="208"/>
      <c r="Q33" s="208"/>
      <c r="R33" s="208"/>
      <c r="S33" s="208">
        <v>1</v>
      </c>
      <c r="T33" s="206"/>
      <c r="U33" s="494"/>
      <c r="V33" s="207" t="s">
        <v>944</v>
      </c>
    </row>
    <row r="34" spans="1:22" ht="42.75" customHeight="1">
      <c r="A34" s="473"/>
      <c r="B34" s="472"/>
      <c r="C34" s="475"/>
      <c r="D34" s="202" t="s">
        <v>312</v>
      </c>
      <c r="E34" s="203">
        <v>3</v>
      </c>
      <c r="F34" s="204" t="s">
        <v>808</v>
      </c>
      <c r="G34" s="472"/>
      <c r="H34" s="462"/>
      <c r="I34" s="205"/>
      <c r="J34" s="468"/>
      <c r="K34" s="468"/>
      <c r="L34" s="208"/>
      <c r="M34" s="208"/>
      <c r="N34" s="208"/>
      <c r="O34" s="208"/>
      <c r="P34" s="208"/>
      <c r="Q34" s="208"/>
      <c r="R34" s="208"/>
      <c r="S34" s="208">
        <v>1</v>
      </c>
      <c r="T34" s="206"/>
      <c r="U34" s="494"/>
      <c r="V34" s="207"/>
    </row>
    <row r="35" spans="1:22" ht="53.25" customHeight="1">
      <c r="A35" s="473">
        <v>10</v>
      </c>
      <c r="B35" s="472" t="s">
        <v>294</v>
      </c>
      <c r="C35" s="475" t="s">
        <v>299</v>
      </c>
      <c r="D35" s="202" t="s">
        <v>313</v>
      </c>
      <c r="E35" s="203">
        <v>1</v>
      </c>
      <c r="F35" s="204" t="s">
        <v>809</v>
      </c>
      <c r="G35" s="472" t="s">
        <v>846</v>
      </c>
      <c r="H35" s="462">
        <v>213.96</v>
      </c>
      <c r="I35" s="205"/>
      <c r="J35" s="466" t="s">
        <v>979</v>
      </c>
      <c r="K35" s="466" t="s">
        <v>956</v>
      </c>
      <c r="L35" s="208"/>
      <c r="M35" s="208"/>
      <c r="N35" s="208"/>
      <c r="O35" s="208"/>
      <c r="P35" s="208"/>
      <c r="Q35" s="208"/>
      <c r="R35" s="208">
        <v>1</v>
      </c>
      <c r="S35" s="206"/>
      <c r="T35" s="206"/>
      <c r="U35" s="494"/>
      <c r="V35" s="207"/>
    </row>
    <row r="36" spans="1:22" ht="42.75">
      <c r="A36" s="473"/>
      <c r="B36" s="472"/>
      <c r="C36" s="475"/>
      <c r="D36" s="202" t="s">
        <v>313</v>
      </c>
      <c r="E36" s="203">
        <v>2</v>
      </c>
      <c r="F36" s="204" t="s">
        <v>810</v>
      </c>
      <c r="G36" s="472"/>
      <c r="H36" s="462"/>
      <c r="I36" s="205">
        <v>1</v>
      </c>
      <c r="J36" s="467"/>
      <c r="K36" s="467"/>
      <c r="L36" s="206"/>
      <c r="M36" s="206"/>
      <c r="N36" s="206"/>
      <c r="O36" s="206"/>
      <c r="P36" s="206"/>
      <c r="Q36" s="206"/>
      <c r="R36" s="206"/>
      <c r="S36" s="206"/>
      <c r="T36" s="206"/>
      <c r="U36" s="494"/>
      <c r="V36" s="207" t="s">
        <v>945</v>
      </c>
    </row>
    <row r="37" spans="1:22" ht="42.75">
      <c r="A37" s="473"/>
      <c r="B37" s="472"/>
      <c r="C37" s="475"/>
      <c r="D37" s="202" t="s">
        <v>313</v>
      </c>
      <c r="E37" s="203">
        <v>3</v>
      </c>
      <c r="F37" s="204" t="s">
        <v>811</v>
      </c>
      <c r="G37" s="472"/>
      <c r="H37" s="462"/>
      <c r="I37" s="205">
        <v>1</v>
      </c>
      <c r="J37" s="467"/>
      <c r="K37" s="467"/>
      <c r="L37" s="206"/>
      <c r="M37" s="206"/>
      <c r="N37" s="206"/>
      <c r="O37" s="206"/>
      <c r="P37" s="206"/>
      <c r="Q37" s="206"/>
      <c r="R37" s="206"/>
      <c r="S37" s="206"/>
      <c r="T37" s="206"/>
      <c r="U37" s="494"/>
      <c r="V37" s="207" t="s">
        <v>866</v>
      </c>
    </row>
    <row r="38" spans="1:22" ht="28.5">
      <c r="A38" s="473"/>
      <c r="B38" s="472"/>
      <c r="C38" s="475"/>
      <c r="D38" s="202" t="s">
        <v>313</v>
      </c>
      <c r="E38" s="203">
        <v>4</v>
      </c>
      <c r="F38" s="204" t="s">
        <v>812</v>
      </c>
      <c r="G38" s="472"/>
      <c r="H38" s="462"/>
      <c r="I38" s="205"/>
      <c r="J38" s="468"/>
      <c r="K38" s="468"/>
      <c r="L38" s="208"/>
      <c r="M38" s="208"/>
      <c r="N38" s="208"/>
      <c r="O38" s="208"/>
      <c r="P38" s="208"/>
      <c r="Q38" s="208"/>
      <c r="R38" s="208"/>
      <c r="S38" s="208">
        <v>1</v>
      </c>
      <c r="T38" s="206"/>
      <c r="U38" s="494"/>
      <c r="V38" s="207"/>
    </row>
    <row r="39" spans="1:22" ht="46.5" customHeight="1">
      <c r="A39" s="473">
        <v>11</v>
      </c>
      <c r="B39" s="472" t="s">
        <v>295</v>
      </c>
      <c r="C39" s="475" t="s">
        <v>299</v>
      </c>
      <c r="D39" s="202" t="s">
        <v>316</v>
      </c>
      <c r="E39" s="203">
        <v>1</v>
      </c>
      <c r="F39" s="204" t="s">
        <v>813</v>
      </c>
      <c r="G39" s="472" t="s">
        <v>843</v>
      </c>
      <c r="H39" s="462">
        <v>211.85</v>
      </c>
      <c r="I39" s="205"/>
      <c r="J39" s="466">
        <v>28.2013</v>
      </c>
      <c r="K39" s="466" t="s">
        <v>956</v>
      </c>
      <c r="L39" s="208"/>
      <c r="M39" s="208"/>
      <c r="N39" s="208"/>
      <c r="O39" s="208"/>
      <c r="P39" s="208"/>
      <c r="Q39" s="208"/>
      <c r="R39" s="208"/>
      <c r="S39" s="208">
        <v>1</v>
      </c>
      <c r="T39" s="206"/>
      <c r="U39" s="463">
        <v>46.81</v>
      </c>
      <c r="V39" s="207"/>
    </row>
    <row r="40" spans="1:22" ht="64.5" customHeight="1">
      <c r="A40" s="473"/>
      <c r="B40" s="472"/>
      <c r="C40" s="475"/>
      <c r="D40" s="202" t="s">
        <v>316</v>
      </c>
      <c r="E40" s="203">
        <v>2</v>
      </c>
      <c r="F40" s="204" t="s">
        <v>814</v>
      </c>
      <c r="G40" s="472"/>
      <c r="H40" s="462"/>
      <c r="I40" s="205"/>
      <c r="J40" s="467"/>
      <c r="K40" s="467"/>
      <c r="L40" s="208"/>
      <c r="M40" s="208"/>
      <c r="N40" s="208"/>
      <c r="O40" s="208"/>
      <c r="P40" s="208"/>
      <c r="Q40" s="208"/>
      <c r="R40" s="208">
        <v>1</v>
      </c>
      <c r="S40" s="206"/>
      <c r="T40" s="206"/>
      <c r="U40" s="463"/>
      <c r="V40" s="207" t="s">
        <v>948</v>
      </c>
    </row>
    <row r="41" spans="1:22" ht="60" customHeight="1">
      <c r="A41" s="473"/>
      <c r="B41" s="472"/>
      <c r="C41" s="475"/>
      <c r="D41" s="202" t="s">
        <v>316</v>
      </c>
      <c r="E41" s="203">
        <v>3</v>
      </c>
      <c r="F41" s="204" t="s">
        <v>815</v>
      </c>
      <c r="G41" s="472"/>
      <c r="H41" s="462"/>
      <c r="I41" s="205"/>
      <c r="J41" s="467"/>
      <c r="K41" s="467"/>
      <c r="L41" s="208"/>
      <c r="M41" s="208"/>
      <c r="N41" s="208"/>
      <c r="O41" s="208"/>
      <c r="P41" s="208"/>
      <c r="Q41" s="208"/>
      <c r="R41" s="208"/>
      <c r="S41" s="208">
        <v>1</v>
      </c>
      <c r="T41" s="206"/>
      <c r="U41" s="463"/>
      <c r="V41" s="207"/>
    </row>
    <row r="42" spans="1:22" ht="45" customHeight="1">
      <c r="A42" s="473"/>
      <c r="B42" s="472"/>
      <c r="C42" s="475"/>
      <c r="D42" s="202" t="s">
        <v>317</v>
      </c>
      <c r="E42" s="203">
        <v>4</v>
      </c>
      <c r="F42" s="204" t="s">
        <v>816</v>
      </c>
      <c r="G42" s="472"/>
      <c r="H42" s="462"/>
      <c r="I42" s="205"/>
      <c r="J42" s="468"/>
      <c r="K42" s="468"/>
      <c r="L42" s="208"/>
      <c r="M42" s="208"/>
      <c r="N42" s="208"/>
      <c r="O42" s="208"/>
      <c r="P42" s="208"/>
      <c r="Q42" s="208"/>
      <c r="R42" s="208"/>
      <c r="S42" s="208">
        <v>1</v>
      </c>
      <c r="T42" s="206"/>
      <c r="U42" s="463"/>
      <c r="V42" s="207" t="s">
        <v>866</v>
      </c>
    </row>
    <row r="43" spans="1:22" ht="47.25" customHeight="1">
      <c r="A43" s="473">
        <v>12</v>
      </c>
      <c r="B43" s="472" t="s">
        <v>296</v>
      </c>
      <c r="C43" s="475" t="s">
        <v>299</v>
      </c>
      <c r="D43" s="202" t="s">
        <v>318</v>
      </c>
      <c r="E43" s="203">
        <v>1</v>
      </c>
      <c r="F43" s="204" t="s">
        <v>817</v>
      </c>
      <c r="G43" s="472" t="s">
        <v>847</v>
      </c>
      <c r="H43" s="462">
        <v>210.06</v>
      </c>
      <c r="I43" s="205"/>
      <c r="J43" s="466" t="s">
        <v>974</v>
      </c>
      <c r="K43" s="466" t="s">
        <v>956</v>
      </c>
      <c r="L43" s="208"/>
      <c r="M43" s="208"/>
      <c r="N43" s="208"/>
      <c r="O43" s="208"/>
      <c r="P43" s="208"/>
      <c r="Q43" s="208"/>
      <c r="R43" s="208"/>
      <c r="S43" s="208">
        <v>1</v>
      </c>
      <c r="T43" s="206"/>
      <c r="U43" s="463">
        <v>32.26</v>
      </c>
      <c r="V43" s="207"/>
    </row>
    <row r="44" spans="1:22" ht="42.75">
      <c r="A44" s="473"/>
      <c r="B44" s="472"/>
      <c r="C44" s="475"/>
      <c r="D44" s="202" t="s">
        <v>299</v>
      </c>
      <c r="E44" s="203">
        <v>2</v>
      </c>
      <c r="F44" s="204" t="s">
        <v>818</v>
      </c>
      <c r="G44" s="472"/>
      <c r="H44" s="462"/>
      <c r="I44" s="205">
        <v>1</v>
      </c>
      <c r="J44" s="467"/>
      <c r="K44" s="467"/>
      <c r="L44" s="206"/>
      <c r="M44" s="206"/>
      <c r="N44" s="206"/>
      <c r="O44" s="206"/>
      <c r="P44" s="206"/>
      <c r="Q44" s="206"/>
      <c r="R44" s="206"/>
      <c r="S44" s="206"/>
      <c r="T44" s="206"/>
      <c r="U44" s="463"/>
      <c r="V44" s="207" t="s">
        <v>922</v>
      </c>
    </row>
    <row r="45" spans="1:22" ht="42.75">
      <c r="A45" s="473"/>
      <c r="B45" s="472"/>
      <c r="C45" s="475"/>
      <c r="D45" s="202" t="s">
        <v>319</v>
      </c>
      <c r="E45" s="203">
        <v>3</v>
      </c>
      <c r="F45" s="204" t="s">
        <v>819</v>
      </c>
      <c r="G45" s="472"/>
      <c r="H45" s="462"/>
      <c r="I45" s="205"/>
      <c r="J45" s="467"/>
      <c r="K45" s="467"/>
      <c r="L45" s="208"/>
      <c r="M45" s="208"/>
      <c r="N45" s="208"/>
      <c r="O45" s="208"/>
      <c r="P45" s="208"/>
      <c r="Q45" s="208"/>
      <c r="R45" s="208"/>
      <c r="S45" s="208">
        <v>1</v>
      </c>
      <c r="T45" s="206"/>
      <c r="U45" s="463"/>
      <c r="V45" s="207" t="s">
        <v>926</v>
      </c>
    </row>
    <row r="46" spans="1:22" ht="42.75">
      <c r="A46" s="473"/>
      <c r="B46" s="472"/>
      <c r="C46" s="475"/>
      <c r="D46" s="202" t="s">
        <v>299</v>
      </c>
      <c r="E46" s="203">
        <v>4</v>
      </c>
      <c r="F46" s="204" t="s">
        <v>820</v>
      </c>
      <c r="G46" s="472"/>
      <c r="H46" s="462"/>
      <c r="I46" s="205">
        <v>1</v>
      </c>
      <c r="J46" s="468"/>
      <c r="K46" s="468"/>
      <c r="L46" s="206"/>
      <c r="M46" s="206"/>
      <c r="N46" s="206"/>
      <c r="O46" s="206"/>
      <c r="P46" s="206"/>
      <c r="Q46" s="206"/>
      <c r="R46" s="206"/>
      <c r="S46" s="206"/>
      <c r="T46" s="206"/>
      <c r="U46" s="463"/>
      <c r="V46" s="207" t="s">
        <v>922</v>
      </c>
    </row>
    <row r="47" spans="1:22" ht="42.75">
      <c r="A47" s="473">
        <v>13</v>
      </c>
      <c r="B47" s="472" t="s">
        <v>297</v>
      </c>
      <c r="C47" s="475" t="s">
        <v>299</v>
      </c>
      <c r="D47" s="202" t="s">
        <v>320</v>
      </c>
      <c r="E47" s="203">
        <v>1</v>
      </c>
      <c r="F47" s="204" t="s">
        <v>822</v>
      </c>
      <c r="G47" s="472" t="s">
        <v>843</v>
      </c>
      <c r="H47" s="462">
        <v>210.77</v>
      </c>
      <c r="I47" s="205"/>
      <c r="J47" s="466" t="s">
        <v>986</v>
      </c>
      <c r="K47" s="466" t="s">
        <v>956</v>
      </c>
      <c r="L47" s="208"/>
      <c r="M47" s="208"/>
      <c r="N47" s="208"/>
      <c r="O47" s="208"/>
      <c r="P47" s="208"/>
      <c r="Q47" s="208">
        <v>1</v>
      </c>
      <c r="R47" s="206"/>
      <c r="S47" s="206"/>
      <c r="T47" s="206"/>
      <c r="U47" s="494"/>
      <c r="V47" s="207"/>
    </row>
    <row r="48" spans="1:22" ht="47.25" customHeight="1">
      <c r="A48" s="473"/>
      <c r="B48" s="472"/>
      <c r="C48" s="475"/>
      <c r="D48" s="202" t="s">
        <v>320</v>
      </c>
      <c r="E48" s="203">
        <v>2</v>
      </c>
      <c r="F48" s="204" t="s">
        <v>821</v>
      </c>
      <c r="G48" s="472"/>
      <c r="H48" s="462"/>
      <c r="I48" s="205"/>
      <c r="J48" s="467"/>
      <c r="K48" s="467"/>
      <c r="L48" s="208"/>
      <c r="M48" s="208"/>
      <c r="N48" s="208"/>
      <c r="O48" s="208">
        <v>1</v>
      </c>
      <c r="P48" s="206"/>
      <c r="Q48" s="206"/>
      <c r="R48" s="206"/>
      <c r="S48" s="206"/>
      <c r="T48" s="206"/>
      <c r="U48" s="494"/>
      <c r="V48" s="207"/>
    </row>
    <row r="49" spans="1:22" ht="63" customHeight="1">
      <c r="A49" s="473"/>
      <c r="B49" s="472"/>
      <c r="C49" s="475"/>
      <c r="D49" s="202" t="s">
        <v>320</v>
      </c>
      <c r="E49" s="203">
        <v>3</v>
      </c>
      <c r="F49" s="204" t="s">
        <v>823</v>
      </c>
      <c r="G49" s="472"/>
      <c r="H49" s="462"/>
      <c r="I49" s="205"/>
      <c r="J49" s="467"/>
      <c r="K49" s="467"/>
      <c r="L49" s="208"/>
      <c r="M49" s="208">
        <v>1</v>
      </c>
      <c r="N49" s="206"/>
      <c r="O49" s="206"/>
      <c r="P49" s="206"/>
      <c r="Q49" s="206"/>
      <c r="R49" s="206"/>
      <c r="S49" s="206"/>
      <c r="T49" s="206"/>
      <c r="U49" s="494"/>
      <c r="V49" s="207" t="s">
        <v>922</v>
      </c>
    </row>
    <row r="50" spans="1:22" ht="42.75">
      <c r="A50" s="473"/>
      <c r="B50" s="472"/>
      <c r="C50" s="475"/>
      <c r="D50" s="202" t="s">
        <v>320</v>
      </c>
      <c r="E50" s="203">
        <v>4</v>
      </c>
      <c r="F50" s="204" t="s">
        <v>824</v>
      </c>
      <c r="G50" s="472"/>
      <c r="H50" s="462"/>
      <c r="I50" s="205"/>
      <c r="J50" s="468"/>
      <c r="K50" s="468"/>
      <c r="L50" s="208"/>
      <c r="M50" s="208"/>
      <c r="N50" s="208">
        <v>1</v>
      </c>
      <c r="O50" s="206"/>
      <c r="P50" s="206"/>
      <c r="Q50" s="206"/>
      <c r="R50" s="206"/>
      <c r="S50" s="206"/>
      <c r="T50" s="206"/>
      <c r="U50" s="494"/>
      <c r="V50" s="207" t="s">
        <v>922</v>
      </c>
    </row>
    <row r="51" spans="1:22" s="221" customFormat="1" ht="42.75" customHeight="1">
      <c r="A51" s="217"/>
      <c r="B51" s="474" t="s">
        <v>22</v>
      </c>
      <c r="C51" s="474"/>
      <c r="D51" s="474"/>
      <c r="E51" s="218">
        <f>E9+E13+E17+E20+E24+E25+E30+E31+E34+E38+E42+E46+E50</f>
        <v>43</v>
      </c>
      <c r="F51" s="219"/>
      <c r="G51" s="201"/>
      <c r="H51" s="220">
        <f>SUM(H8:H50)</f>
        <v>2253.6463333333336</v>
      </c>
      <c r="I51" s="218">
        <f>SUM(I8:I50)</f>
        <v>6</v>
      </c>
      <c r="J51" s="218"/>
      <c r="K51" s="218"/>
      <c r="L51" s="218">
        <f>SUM(L8:L50)</f>
        <v>0</v>
      </c>
      <c r="M51" s="218">
        <f t="shared" ref="M51:U51" si="0">SUM(M8:M50)</f>
        <v>1</v>
      </c>
      <c r="N51" s="218">
        <f>SUM(N8:N50)</f>
        <v>2</v>
      </c>
      <c r="O51" s="218">
        <f t="shared" si="0"/>
        <v>1</v>
      </c>
      <c r="P51" s="218">
        <f t="shared" si="0"/>
        <v>3</v>
      </c>
      <c r="Q51" s="218">
        <f t="shared" si="0"/>
        <v>3</v>
      </c>
      <c r="R51" s="218">
        <f t="shared" si="0"/>
        <v>7</v>
      </c>
      <c r="S51" s="218">
        <f t="shared" si="0"/>
        <v>14</v>
      </c>
      <c r="T51" s="218">
        <f t="shared" si="0"/>
        <v>4</v>
      </c>
      <c r="U51" s="218">
        <f t="shared" si="0"/>
        <v>352.76</v>
      </c>
      <c r="V51" s="217"/>
    </row>
    <row r="52" spans="1:22">
      <c r="A52" s="461" t="s">
        <v>938</v>
      </c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</row>
    <row r="53" spans="1:22" ht="71.25" customHeight="1">
      <c r="A53" s="222" t="s">
        <v>0</v>
      </c>
      <c r="B53" s="222" t="s">
        <v>1</v>
      </c>
      <c r="C53" s="222" t="s">
        <v>2</v>
      </c>
      <c r="D53" s="478" t="s">
        <v>3</v>
      </c>
      <c r="E53" s="479"/>
      <c r="F53" s="223" t="s">
        <v>4</v>
      </c>
    </row>
    <row r="54" spans="1:22" ht="28.5">
      <c r="A54" s="226">
        <v>1</v>
      </c>
      <c r="B54" s="226" t="s">
        <v>271</v>
      </c>
      <c r="C54" s="226" t="s">
        <v>275</v>
      </c>
      <c r="D54" s="476" t="s">
        <v>898</v>
      </c>
      <c r="E54" s="477"/>
      <c r="F54" s="223" t="s">
        <v>899</v>
      </c>
    </row>
    <row r="55" spans="1:22" ht="75" customHeight="1">
      <c r="A55" s="226">
        <v>2</v>
      </c>
      <c r="B55" s="226" t="s">
        <v>274</v>
      </c>
      <c r="C55" s="226" t="s">
        <v>275</v>
      </c>
      <c r="D55" s="476" t="s">
        <v>287</v>
      </c>
      <c r="E55" s="477"/>
      <c r="F55" s="223" t="s">
        <v>888</v>
      </c>
    </row>
    <row r="56" spans="1:22" ht="42.75">
      <c r="A56" s="226">
        <v>3</v>
      </c>
      <c r="B56" s="226" t="s">
        <v>288</v>
      </c>
      <c r="C56" s="226" t="s">
        <v>298</v>
      </c>
      <c r="D56" s="476" t="s">
        <v>301</v>
      </c>
      <c r="E56" s="477"/>
      <c r="F56" s="223" t="s">
        <v>900</v>
      </c>
    </row>
    <row r="57" spans="1:22" ht="42.75">
      <c r="A57" s="226">
        <v>4</v>
      </c>
      <c r="B57" s="226" t="s">
        <v>289</v>
      </c>
      <c r="C57" s="226" t="s">
        <v>298</v>
      </c>
      <c r="D57" s="476" t="s">
        <v>302</v>
      </c>
      <c r="E57" s="477"/>
      <c r="F57" s="223" t="s">
        <v>889</v>
      </c>
    </row>
    <row r="58" spans="1:22" ht="57">
      <c r="A58" s="226">
        <v>5</v>
      </c>
      <c r="B58" s="226" t="s">
        <v>289</v>
      </c>
      <c r="C58" s="226" t="s">
        <v>298</v>
      </c>
      <c r="D58" s="476" t="s">
        <v>303</v>
      </c>
      <c r="E58" s="477"/>
      <c r="F58" s="223" t="s">
        <v>890</v>
      </c>
    </row>
    <row r="59" spans="1:22" ht="42.75">
      <c r="A59" s="226">
        <v>6</v>
      </c>
      <c r="B59" s="226" t="s">
        <v>291</v>
      </c>
      <c r="C59" s="226" t="s">
        <v>298</v>
      </c>
      <c r="D59" s="476" t="s">
        <v>306</v>
      </c>
      <c r="E59" s="477"/>
      <c r="F59" s="223" t="s">
        <v>891</v>
      </c>
    </row>
    <row r="60" spans="1:22" ht="53.25" customHeight="1">
      <c r="A60" s="226">
        <v>7</v>
      </c>
      <c r="B60" s="226" t="s">
        <v>291</v>
      </c>
      <c r="C60" s="226" t="s">
        <v>298</v>
      </c>
      <c r="D60" s="476" t="s">
        <v>307</v>
      </c>
      <c r="E60" s="477"/>
      <c r="F60" s="223" t="s">
        <v>892</v>
      </c>
    </row>
    <row r="61" spans="1:22" ht="42.75">
      <c r="A61" s="226">
        <v>8</v>
      </c>
      <c r="B61" s="226" t="s">
        <v>291</v>
      </c>
      <c r="C61" s="226" t="s">
        <v>298</v>
      </c>
      <c r="D61" s="476" t="s">
        <v>307</v>
      </c>
      <c r="E61" s="477"/>
      <c r="F61" s="223" t="s">
        <v>893</v>
      </c>
    </row>
    <row r="62" spans="1:22" ht="42.75">
      <c r="A62" s="226">
        <v>9</v>
      </c>
      <c r="B62" s="226" t="s">
        <v>291</v>
      </c>
      <c r="C62" s="226" t="s">
        <v>298</v>
      </c>
      <c r="D62" s="476" t="s">
        <v>307</v>
      </c>
      <c r="E62" s="477"/>
      <c r="F62" s="223" t="s">
        <v>894</v>
      </c>
    </row>
    <row r="63" spans="1:22" ht="42.75">
      <c r="A63" s="226">
        <v>10</v>
      </c>
      <c r="B63" s="226" t="s">
        <v>292</v>
      </c>
      <c r="C63" s="226" t="s">
        <v>298</v>
      </c>
      <c r="D63" s="476" t="s">
        <v>308</v>
      </c>
      <c r="E63" s="477"/>
      <c r="F63" s="223" t="s">
        <v>901</v>
      </c>
    </row>
    <row r="64" spans="1:22" ht="16.5" customHeight="1">
      <c r="A64" s="226">
        <v>11</v>
      </c>
      <c r="B64" s="226" t="s">
        <v>292</v>
      </c>
      <c r="C64" s="226" t="s">
        <v>298</v>
      </c>
      <c r="D64" s="476" t="s">
        <v>902</v>
      </c>
      <c r="E64" s="477"/>
      <c r="F64" s="223" t="s">
        <v>903</v>
      </c>
    </row>
    <row r="65" spans="1:6" ht="26.25" customHeight="1">
      <c r="A65" s="226">
        <v>12</v>
      </c>
      <c r="B65" s="226" t="s">
        <v>292</v>
      </c>
      <c r="C65" s="226" t="s">
        <v>298</v>
      </c>
      <c r="D65" s="476" t="s">
        <v>902</v>
      </c>
      <c r="E65" s="477"/>
      <c r="F65" s="223" t="s">
        <v>904</v>
      </c>
    </row>
    <row r="66" spans="1:6" ht="42.75">
      <c r="A66" s="226">
        <v>13</v>
      </c>
      <c r="B66" s="226" t="s">
        <v>293</v>
      </c>
      <c r="C66" s="226" t="s">
        <v>298</v>
      </c>
      <c r="D66" s="476" t="s">
        <v>310</v>
      </c>
      <c r="E66" s="477"/>
      <c r="F66" s="223" t="s">
        <v>895</v>
      </c>
    </row>
    <row r="67" spans="1:6" ht="42.75">
      <c r="A67" s="226">
        <v>14</v>
      </c>
      <c r="B67" s="226" t="s">
        <v>293</v>
      </c>
      <c r="C67" s="226" t="s">
        <v>298</v>
      </c>
      <c r="D67" s="476" t="s">
        <v>311</v>
      </c>
      <c r="E67" s="477"/>
      <c r="F67" s="223" t="s">
        <v>896</v>
      </c>
    </row>
    <row r="68" spans="1:6" ht="42.75">
      <c r="A68" s="226">
        <v>15</v>
      </c>
      <c r="B68" s="226" t="s">
        <v>293</v>
      </c>
      <c r="C68" s="226" t="s">
        <v>298</v>
      </c>
      <c r="D68" s="476" t="s">
        <v>309</v>
      </c>
      <c r="E68" s="477"/>
      <c r="F68" s="223" t="s">
        <v>897</v>
      </c>
    </row>
  </sheetData>
  <mergeCells count="133"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4:O4"/>
    <mergeCell ref="P4:V4"/>
    <mergeCell ref="P3:V3"/>
    <mergeCell ref="A3:O3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10:A13"/>
    <mergeCell ref="B10:B13"/>
    <mergeCell ref="C10:C13"/>
    <mergeCell ref="G10:G13"/>
    <mergeCell ref="H10:H13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47:A50"/>
    <mergeCell ref="B47:B50"/>
    <mergeCell ref="C47:C50"/>
    <mergeCell ref="A43:A46"/>
    <mergeCell ref="B43:B46"/>
    <mergeCell ref="C43:C46"/>
    <mergeCell ref="B35:B38"/>
    <mergeCell ref="C35:C38"/>
    <mergeCell ref="H26:H30"/>
    <mergeCell ref="A32:A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D62:E62"/>
    <mergeCell ref="D63:E63"/>
    <mergeCell ref="D64:E64"/>
    <mergeCell ref="D65:E65"/>
    <mergeCell ref="D66:E66"/>
    <mergeCell ref="D67:E67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A52:V52"/>
    <mergeCell ref="H43:H46"/>
    <mergeCell ref="U43:U46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G47:G50"/>
    <mergeCell ref="G32:G34"/>
    <mergeCell ref="H32:H34"/>
    <mergeCell ref="A26:A30"/>
    <mergeCell ref="B26:B30"/>
    <mergeCell ref="H47:H50"/>
    <mergeCell ref="A35:A38"/>
    <mergeCell ref="B51:D51"/>
    <mergeCell ref="B32:B34"/>
    <mergeCell ref="C32:C34"/>
    <mergeCell ref="J32:J34"/>
  </mergeCells>
  <pageMargins left="0.15748031496063" right="0.118110236220472" top="0.23622047244094499" bottom="0.15748031496063" header="0.118110236220472" footer="0.118110236220472"/>
  <pageSetup paperSize="9" scale="75" orientation="landscape" r:id="rId1"/>
  <rowBreaks count="3" manualBreakCount="3">
    <brk id="24" max="16383" man="1"/>
    <brk id="38" max="16383" man="1"/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K14"/>
  <sheetViews>
    <sheetView workbookViewId="0">
      <selection activeCell="K14" sqref="K14"/>
    </sheetView>
  </sheetViews>
  <sheetFormatPr defaultRowHeight="15"/>
  <sheetData>
    <row r="14" spans="11:11">
      <c r="K14">
        <f>376+16</f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23"/>
  <sheetViews>
    <sheetView zoomScale="60" zoomScaleNormal="60" zoomScaleSheetLayoutView="46" workbookViewId="0">
      <pane xSplit="1" ySplit="7" topLeftCell="B119" activePane="bottomRight" state="frozen"/>
      <selection pane="topRight" activeCell="B1" sqref="B1"/>
      <selection pane="bottomLeft" activeCell="A8" sqref="A8"/>
      <selection pane="bottomRight" activeCell="O106" sqref="O106"/>
    </sheetView>
  </sheetViews>
  <sheetFormatPr defaultRowHeight="15"/>
  <cols>
    <col min="1" max="1" width="7" customWidth="1"/>
    <col min="2" max="2" width="12" customWidth="1"/>
    <col min="3" max="3" width="13.28515625" customWidth="1"/>
    <col min="4" max="4" width="14.7109375" customWidth="1"/>
    <col min="5" max="5" width="6.28515625" style="229" customWidth="1"/>
    <col min="6" max="6" width="24.28515625" style="107" customWidth="1"/>
    <col min="7" max="7" width="28.85546875" style="108" customWidth="1"/>
    <col min="8" max="8" width="13.5703125" customWidth="1"/>
    <col min="9" max="9" width="6.28515625" hidden="1" customWidth="1"/>
    <col min="10" max="10" width="9.42578125" style="98" customWidth="1"/>
    <col min="11" max="11" width="7.7109375" style="98" customWidth="1"/>
    <col min="12" max="20" width="8.7109375" customWidth="1"/>
    <col min="21" max="21" width="11.85546875" style="149" customWidth="1"/>
    <col min="22" max="22" width="32.42578125" customWidth="1"/>
  </cols>
  <sheetData>
    <row r="1" spans="1:22" ht="45" customHeight="1">
      <c r="A1" s="351" t="s">
        <v>19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3"/>
    </row>
    <row r="2" spans="1:22" ht="18.75">
      <c r="A2" s="354" t="s">
        <v>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</row>
    <row r="3" spans="1:22" ht="18.75">
      <c r="A3" s="351" t="s">
        <v>21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3"/>
      <c r="V3" s="253" t="str">
        <f>Summary!T3</f>
        <v>Date:-30.04.2014</v>
      </c>
    </row>
    <row r="4" spans="1:22" ht="45" customHeight="1">
      <c r="A4" s="359" t="s">
        <v>1021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 t="s">
        <v>39</v>
      </c>
      <c r="P4" s="359"/>
      <c r="Q4" s="359"/>
      <c r="R4" s="359"/>
      <c r="S4" s="359"/>
      <c r="T4" s="359"/>
      <c r="U4" s="359"/>
      <c r="V4" s="359"/>
    </row>
    <row r="5" spans="1:22" ht="21" customHeight="1">
      <c r="A5" s="358" t="s">
        <v>0</v>
      </c>
      <c r="B5" s="358" t="s">
        <v>1</v>
      </c>
      <c r="C5" s="358" t="s">
        <v>2</v>
      </c>
      <c r="D5" s="358" t="s">
        <v>3</v>
      </c>
      <c r="E5" s="358" t="s">
        <v>0</v>
      </c>
      <c r="F5" s="349" t="s">
        <v>4</v>
      </c>
      <c r="G5" s="346" t="s">
        <v>5</v>
      </c>
      <c r="H5" s="358" t="s">
        <v>1001</v>
      </c>
      <c r="I5" s="360" t="s">
        <v>16</v>
      </c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58" t="s">
        <v>1004</v>
      </c>
      <c r="V5" s="355" t="s">
        <v>14</v>
      </c>
    </row>
    <row r="6" spans="1:22" ht="33.75" customHeight="1">
      <c r="A6" s="358"/>
      <c r="B6" s="358"/>
      <c r="C6" s="358"/>
      <c r="D6" s="358"/>
      <c r="E6" s="358"/>
      <c r="F6" s="349"/>
      <c r="G6" s="347"/>
      <c r="H6" s="358"/>
      <c r="I6" s="356" t="s">
        <v>7</v>
      </c>
      <c r="J6" s="356" t="s">
        <v>953</v>
      </c>
      <c r="K6" s="356" t="s">
        <v>954</v>
      </c>
      <c r="L6" s="357" t="s">
        <v>15</v>
      </c>
      <c r="M6" s="345" t="s">
        <v>10</v>
      </c>
      <c r="N6" s="344" t="s">
        <v>9</v>
      </c>
      <c r="O6" s="344" t="s">
        <v>33</v>
      </c>
      <c r="P6" s="344"/>
      <c r="Q6" s="344" t="s">
        <v>18</v>
      </c>
      <c r="R6" s="344"/>
      <c r="S6" s="345" t="s">
        <v>13</v>
      </c>
      <c r="T6" s="345" t="s">
        <v>8</v>
      </c>
      <c r="U6" s="358"/>
      <c r="V6" s="355"/>
    </row>
    <row r="7" spans="1:22" ht="63.75" customHeight="1">
      <c r="A7" s="358"/>
      <c r="B7" s="358"/>
      <c r="C7" s="358"/>
      <c r="D7" s="358"/>
      <c r="E7" s="358"/>
      <c r="F7" s="349"/>
      <c r="G7" s="348"/>
      <c r="H7" s="358"/>
      <c r="I7" s="356"/>
      <c r="J7" s="356"/>
      <c r="K7" s="356"/>
      <c r="L7" s="357"/>
      <c r="M7" s="345"/>
      <c r="N7" s="344"/>
      <c r="O7" s="243" t="s">
        <v>11</v>
      </c>
      <c r="P7" s="243" t="s">
        <v>12</v>
      </c>
      <c r="Q7" s="243" t="s">
        <v>11</v>
      </c>
      <c r="R7" s="243" t="s">
        <v>12</v>
      </c>
      <c r="S7" s="345"/>
      <c r="T7" s="345"/>
      <c r="U7" s="358"/>
      <c r="V7" s="355"/>
    </row>
    <row r="8" spans="1:22" ht="42" customHeight="1">
      <c r="A8" s="336">
        <v>1</v>
      </c>
      <c r="B8" s="336" t="s">
        <v>47</v>
      </c>
      <c r="C8" s="337" t="s">
        <v>48</v>
      </c>
      <c r="D8" s="109" t="s">
        <v>49</v>
      </c>
      <c r="E8" s="231">
        <v>1</v>
      </c>
      <c r="F8" s="118" t="s">
        <v>444</v>
      </c>
      <c r="G8" s="338" t="s">
        <v>825</v>
      </c>
      <c r="H8" s="342">
        <v>248.66</v>
      </c>
      <c r="I8" s="110"/>
      <c r="J8" s="327" t="s">
        <v>959</v>
      </c>
      <c r="K8" s="327" t="s">
        <v>956</v>
      </c>
      <c r="L8" s="111"/>
      <c r="M8" s="111"/>
      <c r="N8" s="111"/>
      <c r="O8" s="111"/>
      <c r="P8" s="111"/>
      <c r="Q8" s="111"/>
      <c r="R8" s="495">
        <v>1</v>
      </c>
      <c r="S8" s="496"/>
      <c r="T8" s="112"/>
      <c r="U8" s="340">
        <v>44.9</v>
      </c>
      <c r="V8" s="113"/>
    </row>
    <row r="9" spans="1:22" ht="35.1" customHeight="1">
      <c r="A9" s="336"/>
      <c r="B9" s="336"/>
      <c r="C9" s="337"/>
      <c r="D9" s="109" t="s">
        <v>50</v>
      </c>
      <c r="E9" s="231">
        <v>2</v>
      </c>
      <c r="F9" s="118" t="s">
        <v>445</v>
      </c>
      <c r="G9" s="338"/>
      <c r="H9" s="342"/>
      <c r="I9" s="113"/>
      <c r="J9" s="328"/>
      <c r="K9" s="328"/>
      <c r="L9" s="111"/>
      <c r="M9" s="111"/>
      <c r="N9" s="111"/>
      <c r="O9" s="114"/>
      <c r="P9" s="114"/>
      <c r="Q9" s="114"/>
      <c r="R9" s="495">
        <v>1</v>
      </c>
      <c r="S9" s="496"/>
      <c r="T9" s="112"/>
      <c r="U9" s="340"/>
      <c r="V9" s="113"/>
    </row>
    <row r="10" spans="1:22" ht="35.1" customHeight="1">
      <c r="A10" s="336"/>
      <c r="B10" s="336"/>
      <c r="C10" s="337"/>
      <c r="D10" s="109" t="s">
        <v>51</v>
      </c>
      <c r="E10" s="231">
        <v>3</v>
      </c>
      <c r="F10" s="118" t="s">
        <v>446</v>
      </c>
      <c r="G10" s="338"/>
      <c r="H10" s="342"/>
      <c r="I10" s="113"/>
      <c r="J10" s="328"/>
      <c r="K10" s="328"/>
      <c r="L10" s="111"/>
      <c r="M10" s="111"/>
      <c r="N10" s="111"/>
      <c r="O10" s="114"/>
      <c r="P10" s="114"/>
      <c r="Q10" s="114"/>
      <c r="R10" s="497"/>
      <c r="S10" s="495">
        <v>1</v>
      </c>
      <c r="T10" s="112"/>
      <c r="U10" s="340"/>
      <c r="V10" s="113" t="s">
        <v>921</v>
      </c>
    </row>
    <row r="11" spans="1:22" ht="35.1" customHeight="1">
      <c r="A11" s="336"/>
      <c r="B11" s="336"/>
      <c r="C11" s="337"/>
      <c r="D11" s="109" t="s">
        <v>52</v>
      </c>
      <c r="E11" s="231">
        <v>4</v>
      </c>
      <c r="F11" s="118" t="s">
        <v>447</v>
      </c>
      <c r="G11" s="338"/>
      <c r="H11" s="342"/>
      <c r="I11" s="113"/>
      <c r="J11" s="328"/>
      <c r="K11" s="328"/>
      <c r="L11" s="111"/>
      <c r="M11" s="114"/>
      <c r="N11" s="111"/>
      <c r="O11" s="111">
        <v>1</v>
      </c>
      <c r="P11" s="112"/>
      <c r="Q11" s="112"/>
      <c r="R11" s="496"/>
      <c r="S11" s="496"/>
      <c r="T11" s="112"/>
      <c r="U11" s="340"/>
      <c r="V11" s="113" t="s">
        <v>995</v>
      </c>
    </row>
    <row r="12" spans="1:22" ht="35.1" customHeight="1">
      <c r="A12" s="336"/>
      <c r="B12" s="336"/>
      <c r="C12" s="337"/>
      <c r="D12" s="109" t="s">
        <v>50</v>
      </c>
      <c r="E12" s="231">
        <v>5</v>
      </c>
      <c r="F12" s="118" t="s">
        <v>448</v>
      </c>
      <c r="G12" s="338"/>
      <c r="H12" s="342"/>
      <c r="I12" s="113"/>
      <c r="J12" s="329"/>
      <c r="K12" s="329"/>
      <c r="L12" s="111"/>
      <c r="M12" s="114"/>
      <c r="N12" s="111"/>
      <c r="O12" s="111"/>
      <c r="P12" s="111"/>
      <c r="Q12" s="111"/>
      <c r="R12" s="495"/>
      <c r="S12" s="495">
        <v>1</v>
      </c>
      <c r="T12" s="112"/>
      <c r="U12" s="340"/>
      <c r="V12" s="113"/>
    </row>
    <row r="13" spans="1:22" ht="35.1" customHeight="1">
      <c r="A13" s="336">
        <v>2</v>
      </c>
      <c r="B13" s="336" t="s">
        <v>69</v>
      </c>
      <c r="C13" s="337" t="s">
        <v>48</v>
      </c>
      <c r="D13" s="109" t="s">
        <v>53</v>
      </c>
      <c r="E13" s="231">
        <v>1</v>
      </c>
      <c r="F13" s="118" t="s">
        <v>449</v>
      </c>
      <c r="G13" s="338" t="s">
        <v>939</v>
      </c>
      <c r="H13" s="342">
        <v>299.07</v>
      </c>
      <c r="I13" s="113"/>
      <c r="J13" s="330"/>
      <c r="K13" s="330"/>
      <c r="L13" s="112"/>
      <c r="M13" s="112"/>
      <c r="N13" s="112"/>
      <c r="O13" s="112"/>
      <c r="P13" s="112"/>
      <c r="Q13" s="112"/>
      <c r="R13" s="112"/>
      <c r="S13" s="112"/>
      <c r="T13" s="112"/>
      <c r="U13" s="340"/>
      <c r="V13" s="113"/>
    </row>
    <row r="14" spans="1:22" ht="35.1" customHeight="1">
      <c r="A14" s="336"/>
      <c r="B14" s="336"/>
      <c r="C14" s="337"/>
      <c r="D14" s="109" t="s">
        <v>53</v>
      </c>
      <c r="E14" s="231">
        <v>2</v>
      </c>
      <c r="F14" s="118" t="s">
        <v>450</v>
      </c>
      <c r="G14" s="338"/>
      <c r="H14" s="342"/>
      <c r="I14" s="110"/>
      <c r="J14" s="331"/>
      <c r="K14" s="331"/>
      <c r="L14" s="112"/>
      <c r="M14" s="112"/>
      <c r="N14" s="112"/>
      <c r="O14" s="112"/>
      <c r="P14" s="112"/>
      <c r="Q14" s="112"/>
      <c r="R14" s="112"/>
      <c r="S14" s="112"/>
      <c r="T14" s="112"/>
      <c r="U14" s="340"/>
      <c r="V14" s="113"/>
    </row>
    <row r="15" spans="1:22" ht="35.1" customHeight="1">
      <c r="A15" s="336"/>
      <c r="B15" s="336"/>
      <c r="C15" s="337"/>
      <c r="D15" s="109" t="s">
        <v>54</v>
      </c>
      <c r="E15" s="231">
        <v>3</v>
      </c>
      <c r="F15" s="118" t="s">
        <v>451</v>
      </c>
      <c r="G15" s="338"/>
      <c r="H15" s="342"/>
      <c r="I15" s="113"/>
      <c r="J15" s="331"/>
      <c r="K15" s="331"/>
      <c r="L15" s="112"/>
      <c r="M15" s="112"/>
      <c r="N15" s="112"/>
      <c r="O15" s="112"/>
      <c r="P15" s="112"/>
      <c r="Q15" s="112"/>
      <c r="R15" s="112"/>
      <c r="S15" s="112"/>
      <c r="T15" s="112"/>
      <c r="U15" s="340"/>
      <c r="V15" s="113"/>
    </row>
    <row r="16" spans="1:22" ht="35.1" customHeight="1">
      <c r="A16" s="336"/>
      <c r="B16" s="336"/>
      <c r="C16" s="337"/>
      <c r="D16" s="109" t="s">
        <v>54</v>
      </c>
      <c r="E16" s="231">
        <v>4</v>
      </c>
      <c r="F16" s="118" t="s">
        <v>452</v>
      </c>
      <c r="G16" s="338"/>
      <c r="H16" s="342"/>
      <c r="I16" s="113"/>
      <c r="J16" s="331"/>
      <c r="K16" s="331"/>
      <c r="L16" s="112"/>
      <c r="M16" s="112"/>
      <c r="N16" s="112"/>
      <c r="O16" s="112"/>
      <c r="P16" s="112"/>
      <c r="Q16" s="112"/>
      <c r="R16" s="112"/>
      <c r="S16" s="112"/>
      <c r="T16" s="112"/>
      <c r="U16" s="340"/>
      <c r="V16" s="113"/>
    </row>
    <row r="17" spans="1:22" ht="35.1" customHeight="1">
      <c r="A17" s="336"/>
      <c r="B17" s="336"/>
      <c r="C17" s="337"/>
      <c r="D17" s="109" t="s">
        <v>55</v>
      </c>
      <c r="E17" s="231">
        <v>5</v>
      </c>
      <c r="F17" s="118" t="s">
        <v>453</v>
      </c>
      <c r="G17" s="338"/>
      <c r="H17" s="342"/>
      <c r="I17" s="113"/>
      <c r="J17" s="331"/>
      <c r="K17" s="331"/>
      <c r="L17" s="112"/>
      <c r="M17" s="112"/>
      <c r="N17" s="112"/>
      <c r="O17" s="112"/>
      <c r="P17" s="112"/>
      <c r="Q17" s="112"/>
      <c r="R17" s="112"/>
      <c r="S17" s="112"/>
      <c r="T17" s="112"/>
      <c r="U17" s="340"/>
      <c r="V17" s="113"/>
    </row>
    <row r="18" spans="1:22" ht="35.1" customHeight="1">
      <c r="A18" s="336"/>
      <c r="B18" s="336"/>
      <c r="C18" s="337"/>
      <c r="D18" s="109" t="s">
        <v>56</v>
      </c>
      <c r="E18" s="231">
        <v>6</v>
      </c>
      <c r="F18" s="118" t="s">
        <v>454</v>
      </c>
      <c r="G18" s="338"/>
      <c r="H18" s="342"/>
      <c r="I18" s="113"/>
      <c r="J18" s="332"/>
      <c r="K18" s="332"/>
      <c r="L18" s="112"/>
      <c r="M18" s="112"/>
      <c r="N18" s="112"/>
      <c r="O18" s="112"/>
      <c r="P18" s="112"/>
      <c r="Q18" s="112"/>
      <c r="R18" s="112"/>
      <c r="S18" s="112"/>
      <c r="T18" s="112"/>
      <c r="U18" s="340"/>
      <c r="V18" s="113"/>
    </row>
    <row r="19" spans="1:22" ht="35.1" customHeight="1">
      <c r="A19" s="336">
        <v>3</v>
      </c>
      <c r="B19" s="336" t="s">
        <v>70</v>
      </c>
      <c r="C19" s="337" t="s">
        <v>48</v>
      </c>
      <c r="D19" s="109" t="s">
        <v>57</v>
      </c>
      <c r="E19" s="231">
        <v>1</v>
      </c>
      <c r="F19" s="118" t="s">
        <v>455</v>
      </c>
      <c r="G19" s="338" t="s">
        <v>869</v>
      </c>
      <c r="H19" s="342">
        <v>199.6</v>
      </c>
      <c r="I19" s="113"/>
      <c r="J19" s="330" t="s">
        <v>960</v>
      </c>
      <c r="K19" s="330" t="s">
        <v>956</v>
      </c>
      <c r="L19" s="111"/>
      <c r="M19" s="111"/>
      <c r="N19" s="111"/>
      <c r="O19" s="111"/>
      <c r="P19" s="111"/>
      <c r="Q19" s="111"/>
      <c r="R19" s="111"/>
      <c r="S19" s="111">
        <v>1</v>
      </c>
      <c r="T19" s="112"/>
      <c r="U19" s="340">
        <v>31.81</v>
      </c>
      <c r="V19" s="113" t="s">
        <v>946</v>
      </c>
    </row>
    <row r="20" spans="1:22" ht="35.1" customHeight="1">
      <c r="A20" s="336"/>
      <c r="B20" s="336"/>
      <c r="C20" s="337"/>
      <c r="D20" s="109" t="s">
        <v>58</v>
      </c>
      <c r="E20" s="231">
        <v>2</v>
      </c>
      <c r="F20" s="118" t="s">
        <v>456</v>
      </c>
      <c r="G20" s="338"/>
      <c r="H20" s="342"/>
      <c r="I20" s="113">
        <v>1</v>
      </c>
      <c r="J20" s="331"/>
      <c r="K20" s="331"/>
      <c r="L20" s="112"/>
      <c r="M20" s="112"/>
      <c r="N20" s="112"/>
      <c r="O20" s="112"/>
      <c r="P20" s="112"/>
      <c r="Q20" s="112"/>
      <c r="R20" s="112"/>
      <c r="S20" s="112"/>
      <c r="T20" s="112"/>
      <c r="U20" s="340"/>
      <c r="V20" s="113" t="s">
        <v>942</v>
      </c>
    </row>
    <row r="21" spans="1:22" ht="35.1" customHeight="1">
      <c r="A21" s="336"/>
      <c r="B21" s="336"/>
      <c r="C21" s="337"/>
      <c r="D21" s="109" t="s">
        <v>59</v>
      </c>
      <c r="E21" s="231">
        <v>3</v>
      </c>
      <c r="F21" s="118" t="s">
        <v>457</v>
      </c>
      <c r="G21" s="338"/>
      <c r="H21" s="342"/>
      <c r="I21" s="113"/>
      <c r="J21" s="331"/>
      <c r="K21" s="331"/>
      <c r="L21" s="111"/>
      <c r="M21" s="114"/>
      <c r="N21" s="114"/>
      <c r="O21" s="111"/>
      <c r="P21" s="111"/>
      <c r="Q21" s="111"/>
      <c r="R21" s="111"/>
      <c r="S21" s="111">
        <v>1</v>
      </c>
      <c r="T21" s="112"/>
      <c r="U21" s="340"/>
      <c r="V21" s="113"/>
    </row>
    <row r="22" spans="1:22" ht="35.1" customHeight="1">
      <c r="A22" s="336"/>
      <c r="B22" s="336"/>
      <c r="C22" s="337"/>
      <c r="D22" s="109" t="s">
        <v>59</v>
      </c>
      <c r="E22" s="231">
        <v>4</v>
      </c>
      <c r="F22" s="118" t="s">
        <v>458</v>
      </c>
      <c r="G22" s="338"/>
      <c r="H22" s="342"/>
      <c r="I22" s="113"/>
      <c r="J22" s="332"/>
      <c r="K22" s="332"/>
      <c r="L22" s="111"/>
      <c r="M22" s="111"/>
      <c r="N22" s="111"/>
      <c r="O22" s="111"/>
      <c r="P22" s="111">
        <v>1</v>
      </c>
      <c r="Q22" s="112"/>
      <c r="R22" s="112"/>
      <c r="S22" s="112"/>
      <c r="T22" s="112"/>
      <c r="U22" s="340"/>
      <c r="V22" s="113"/>
    </row>
    <row r="23" spans="1:22" ht="35.1" customHeight="1">
      <c r="A23" s="336">
        <v>4</v>
      </c>
      <c r="B23" s="336" t="s">
        <v>71</v>
      </c>
      <c r="C23" s="337" t="s">
        <v>79</v>
      </c>
      <c r="D23" s="109" t="s">
        <v>60</v>
      </c>
      <c r="E23" s="230">
        <v>1</v>
      </c>
      <c r="F23" s="118" t="s">
        <v>459</v>
      </c>
      <c r="G23" s="338" t="s">
        <v>927</v>
      </c>
      <c r="H23" s="341">
        <f>253.95/5*4</f>
        <v>203.16</v>
      </c>
      <c r="I23" s="113">
        <v>1</v>
      </c>
      <c r="J23" s="330"/>
      <c r="K23" s="330"/>
      <c r="L23" s="112"/>
      <c r="M23" s="112"/>
      <c r="N23" s="112"/>
      <c r="O23" s="112"/>
      <c r="P23" s="112"/>
      <c r="Q23" s="112"/>
      <c r="R23" s="112"/>
      <c r="S23" s="112"/>
      <c r="T23" s="112"/>
      <c r="U23" s="340"/>
      <c r="V23" s="113" t="s">
        <v>942</v>
      </c>
    </row>
    <row r="24" spans="1:22" ht="35.1" customHeight="1">
      <c r="A24" s="336"/>
      <c r="B24" s="336"/>
      <c r="C24" s="337"/>
      <c r="D24" s="109" t="s">
        <v>60</v>
      </c>
      <c r="E24" s="230">
        <v>2</v>
      </c>
      <c r="F24" s="118" t="s">
        <v>460</v>
      </c>
      <c r="G24" s="338"/>
      <c r="H24" s="341"/>
      <c r="I24" s="113">
        <v>1</v>
      </c>
      <c r="J24" s="331"/>
      <c r="K24" s="331"/>
      <c r="L24" s="112"/>
      <c r="M24" s="112"/>
      <c r="N24" s="112"/>
      <c r="O24" s="112"/>
      <c r="P24" s="112"/>
      <c r="Q24" s="112"/>
      <c r="R24" s="112"/>
      <c r="S24" s="112"/>
      <c r="T24" s="112"/>
      <c r="U24" s="340"/>
      <c r="V24" s="113" t="s">
        <v>942</v>
      </c>
    </row>
    <row r="25" spans="1:22" ht="35.1" customHeight="1">
      <c r="A25" s="336"/>
      <c r="B25" s="336"/>
      <c r="C25" s="337"/>
      <c r="D25" s="109" t="s">
        <v>61</v>
      </c>
      <c r="E25" s="230">
        <v>3</v>
      </c>
      <c r="F25" s="118" t="s">
        <v>461</v>
      </c>
      <c r="G25" s="338"/>
      <c r="H25" s="341"/>
      <c r="I25" s="113"/>
      <c r="J25" s="331"/>
      <c r="K25" s="331"/>
      <c r="L25" s="111"/>
      <c r="M25" s="111"/>
      <c r="N25" s="111"/>
      <c r="O25" s="111"/>
      <c r="P25" s="111">
        <v>1</v>
      </c>
      <c r="Q25" s="112"/>
      <c r="R25" s="112"/>
      <c r="S25" s="112"/>
      <c r="T25" s="112"/>
      <c r="U25" s="340"/>
      <c r="V25" s="113" t="s">
        <v>996</v>
      </c>
    </row>
    <row r="26" spans="1:22" ht="35.1" customHeight="1">
      <c r="A26" s="336"/>
      <c r="B26" s="336"/>
      <c r="C26" s="337"/>
      <c r="D26" s="109" t="s">
        <v>62</v>
      </c>
      <c r="E26" s="230">
        <v>4</v>
      </c>
      <c r="F26" s="118" t="s">
        <v>462</v>
      </c>
      <c r="G26" s="338"/>
      <c r="H26" s="341"/>
      <c r="I26" s="113"/>
      <c r="J26" s="332"/>
      <c r="K26" s="332"/>
      <c r="L26" s="111"/>
      <c r="M26" s="114">
        <v>1</v>
      </c>
      <c r="N26" s="115"/>
      <c r="O26" s="112"/>
      <c r="P26" s="112"/>
      <c r="Q26" s="112"/>
      <c r="R26" s="112"/>
      <c r="S26" s="112"/>
      <c r="T26" s="112"/>
      <c r="U26" s="340"/>
      <c r="V26" s="113" t="s">
        <v>996</v>
      </c>
    </row>
    <row r="27" spans="1:22" ht="35.1" customHeight="1">
      <c r="A27" s="336">
        <v>5</v>
      </c>
      <c r="B27" s="336" t="s">
        <v>72</v>
      </c>
      <c r="C27" s="337" t="s">
        <v>79</v>
      </c>
      <c r="D27" s="109" t="s">
        <v>63</v>
      </c>
      <c r="E27" s="230">
        <v>1</v>
      </c>
      <c r="F27" s="118" t="s">
        <v>463</v>
      </c>
      <c r="G27" s="338" t="s">
        <v>826</v>
      </c>
      <c r="H27" s="342">
        <f>252.63/5*4</f>
        <v>202.10399999999998</v>
      </c>
      <c r="I27" s="113"/>
      <c r="J27" s="330" t="s">
        <v>958</v>
      </c>
      <c r="K27" s="330" t="s">
        <v>956</v>
      </c>
      <c r="L27" s="111"/>
      <c r="M27" s="111"/>
      <c r="N27" s="111"/>
      <c r="O27" s="111"/>
      <c r="P27" s="111"/>
      <c r="Q27" s="111"/>
      <c r="R27" s="111"/>
      <c r="S27" s="111">
        <v>1</v>
      </c>
      <c r="T27" s="112"/>
      <c r="U27" s="340">
        <v>43.59</v>
      </c>
      <c r="V27" s="113" t="s">
        <v>997</v>
      </c>
    </row>
    <row r="28" spans="1:22" ht="35.1" customHeight="1">
      <c r="A28" s="336"/>
      <c r="B28" s="336"/>
      <c r="C28" s="337"/>
      <c r="D28" s="109" t="s">
        <v>63</v>
      </c>
      <c r="E28" s="230">
        <v>2</v>
      </c>
      <c r="F28" s="118" t="s">
        <v>464</v>
      </c>
      <c r="G28" s="338"/>
      <c r="H28" s="342"/>
      <c r="I28" s="113"/>
      <c r="J28" s="331"/>
      <c r="K28" s="331"/>
      <c r="L28" s="111"/>
      <c r="M28" s="111"/>
      <c r="N28" s="111"/>
      <c r="O28" s="111"/>
      <c r="P28" s="111"/>
      <c r="Q28" s="111"/>
      <c r="R28" s="111">
        <v>1</v>
      </c>
      <c r="S28" s="112"/>
      <c r="T28" s="112"/>
      <c r="U28" s="340"/>
      <c r="V28" s="113"/>
    </row>
    <row r="29" spans="1:22" ht="35.1" customHeight="1">
      <c r="A29" s="336"/>
      <c r="B29" s="336"/>
      <c r="C29" s="337"/>
      <c r="D29" s="109" t="s">
        <v>64</v>
      </c>
      <c r="E29" s="230">
        <v>3</v>
      </c>
      <c r="F29" s="118" t="s">
        <v>855</v>
      </c>
      <c r="G29" s="338"/>
      <c r="H29" s="342"/>
      <c r="I29" s="113"/>
      <c r="J29" s="331"/>
      <c r="K29" s="331"/>
      <c r="L29" s="111"/>
      <c r="M29" s="111"/>
      <c r="N29" s="111"/>
      <c r="O29" s="111"/>
      <c r="P29" s="111"/>
      <c r="Q29" s="111"/>
      <c r="R29" s="111">
        <v>1</v>
      </c>
      <c r="S29" s="112"/>
      <c r="T29" s="112"/>
      <c r="U29" s="340"/>
      <c r="V29" s="113" t="s">
        <v>921</v>
      </c>
    </row>
    <row r="30" spans="1:22" ht="35.1" customHeight="1">
      <c r="A30" s="336"/>
      <c r="B30" s="336"/>
      <c r="C30" s="337"/>
      <c r="D30" s="109" t="s">
        <v>65</v>
      </c>
      <c r="E30" s="230">
        <v>4</v>
      </c>
      <c r="F30" s="118" t="s">
        <v>465</v>
      </c>
      <c r="G30" s="338"/>
      <c r="H30" s="342"/>
      <c r="I30" s="113"/>
      <c r="J30" s="332"/>
      <c r="K30" s="332"/>
      <c r="L30" s="111"/>
      <c r="M30" s="111"/>
      <c r="N30" s="111"/>
      <c r="O30" s="111"/>
      <c r="P30" s="111"/>
      <c r="Q30" s="111"/>
      <c r="R30" s="111"/>
      <c r="S30" s="111">
        <v>1</v>
      </c>
      <c r="T30" s="112"/>
      <c r="U30" s="340"/>
      <c r="V30" s="113"/>
    </row>
    <row r="31" spans="1:22" ht="35.1" customHeight="1">
      <c r="A31" s="336">
        <v>6</v>
      </c>
      <c r="B31" s="336" t="s">
        <v>73</v>
      </c>
      <c r="C31" s="337" t="s">
        <v>79</v>
      </c>
      <c r="D31" s="109" t="s">
        <v>66</v>
      </c>
      <c r="E31" s="230">
        <v>1</v>
      </c>
      <c r="F31" s="118" t="s">
        <v>466</v>
      </c>
      <c r="G31" s="338" t="s">
        <v>827</v>
      </c>
      <c r="H31" s="342">
        <v>149.88</v>
      </c>
      <c r="I31" s="113">
        <v>1</v>
      </c>
      <c r="J31" s="330"/>
      <c r="K31" s="330"/>
      <c r="L31" s="112"/>
      <c r="M31" s="112"/>
      <c r="N31" s="112"/>
      <c r="O31" s="112"/>
      <c r="P31" s="112"/>
      <c r="Q31" s="112"/>
      <c r="R31" s="112"/>
      <c r="S31" s="112"/>
      <c r="T31" s="112"/>
      <c r="U31" s="340"/>
      <c r="V31" s="113" t="s">
        <v>862</v>
      </c>
    </row>
    <row r="32" spans="1:22" ht="35.1" customHeight="1">
      <c r="A32" s="336"/>
      <c r="B32" s="336"/>
      <c r="C32" s="337"/>
      <c r="D32" s="109" t="s">
        <v>67</v>
      </c>
      <c r="E32" s="230">
        <v>2</v>
      </c>
      <c r="F32" s="118" t="s">
        <v>467</v>
      </c>
      <c r="G32" s="338"/>
      <c r="H32" s="342"/>
      <c r="I32" s="113"/>
      <c r="J32" s="331"/>
      <c r="K32" s="331"/>
      <c r="L32" s="111"/>
      <c r="M32" s="111"/>
      <c r="N32" s="111"/>
      <c r="O32" s="111">
        <v>1</v>
      </c>
      <c r="P32" s="112"/>
      <c r="Q32" s="112"/>
      <c r="R32" s="112"/>
      <c r="S32" s="112"/>
      <c r="T32" s="112"/>
      <c r="U32" s="340"/>
      <c r="V32" s="113" t="s">
        <v>863</v>
      </c>
    </row>
    <row r="33" spans="1:27" ht="35.1" customHeight="1">
      <c r="A33" s="336"/>
      <c r="B33" s="336"/>
      <c r="C33" s="337"/>
      <c r="D33" s="109" t="s">
        <v>66</v>
      </c>
      <c r="E33" s="230">
        <v>3</v>
      </c>
      <c r="F33" s="118" t="s">
        <v>468</v>
      </c>
      <c r="G33" s="338"/>
      <c r="H33" s="342"/>
      <c r="I33" s="113">
        <v>1</v>
      </c>
      <c r="J33" s="332"/>
      <c r="K33" s="332"/>
      <c r="L33" s="112"/>
      <c r="M33" s="112"/>
      <c r="N33" s="112"/>
      <c r="O33" s="112"/>
      <c r="P33" s="112"/>
      <c r="Q33" s="112"/>
      <c r="R33" s="112"/>
      <c r="S33" s="112"/>
      <c r="T33" s="112"/>
      <c r="U33" s="340"/>
      <c r="V33" s="113" t="s">
        <v>864</v>
      </c>
    </row>
    <row r="34" spans="1:27" ht="35.1" customHeight="1">
      <c r="A34" s="116">
        <v>7</v>
      </c>
      <c r="B34" s="116" t="s">
        <v>74</v>
      </c>
      <c r="C34" s="117" t="s">
        <v>79</v>
      </c>
      <c r="D34" s="109" t="s">
        <v>68</v>
      </c>
      <c r="E34" s="230">
        <v>1</v>
      </c>
      <c r="F34" s="118" t="s">
        <v>469</v>
      </c>
      <c r="G34" s="118" t="s">
        <v>870</v>
      </c>
      <c r="H34" s="119">
        <f>150.77/3</f>
        <v>50.256666666666668</v>
      </c>
      <c r="I34" s="113">
        <v>1</v>
      </c>
      <c r="J34" s="120"/>
      <c r="K34" s="120"/>
      <c r="L34" s="112"/>
      <c r="M34" s="112"/>
      <c r="N34" s="112"/>
      <c r="O34" s="112"/>
      <c r="P34" s="112"/>
      <c r="Q34" s="112"/>
      <c r="R34" s="112"/>
      <c r="S34" s="112"/>
      <c r="T34" s="112"/>
      <c r="U34" s="148"/>
      <c r="V34" s="113" t="s">
        <v>942</v>
      </c>
    </row>
    <row r="35" spans="1:27" ht="35.1" customHeight="1">
      <c r="A35" s="336">
        <v>8</v>
      </c>
      <c r="B35" s="336" t="s">
        <v>75</v>
      </c>
      <c r="C35" s="337" t="s">
        <v>80</v>
      </c>
      <c r="D35" s="109" t="s">
        <v>77</v>
      </c>
      <c r="E35" s="230">
        <v>1</v>
      </c>
      <c r="F35" s="118" t="s">
        <v>470</v>
      </c>
      <c r="G35" s="338" t="s">
        <v>828</v>
      </c>
      <c r="H35" s="342">
        <v>245.76</v>
      </c>
      <c r="I35" s="113"/>
      <c r="J35" s="330" t="s">
        <v>955</v>
      </c>
      <c r="K35" s="330" t="s">
        <v>956</v>
      </c>
      <c r="L35" s="111"/>
      <c r="M35" s="111"/>
      <c r="N35" s="111"/>
      <c r="O35" s="111"/>
      <c r="P35" s="111">
        <v>1</v>
      </c>
      <c r="Q35" s="112"/>
      <c r="R35" s="112"/>
      <c r="S35" s="112"/>
      <c r="T35" s="112"/>
      <c r="U35" s="340">
        <v>61.2</v>
      </c>
      <c r="V35" s="113"/>
    </row>
    <row r="36" spans="1:27" ht="35.1" customHeight="1">
      <c r="A36" s="336"/>
      <c r="B36" s="336"/>
      <c r="C36" s="337"/>
      <c r="D36" s="109" t="s">
        <v>78</v>
      </c>
      <c r="E36" s="230">
        <v>2</v>
      </c>
      <c r="F36" s="118" t="s">
        <v>471</v>
      </c>
      <c r="G36" s="338"/>
      <c r="H36" s="342"/>
      <c r="I36" s="113"/>
      <c r="J36" s="331"/>
      <c r="K36" s="331"/>
      <c r="L36" s="111"/>
      <c r="M36" s="111"/>
      <c r="N36" s="111"/>
      <c r="O36" s="111"/>
      <c r="P36" s="111"/>
      <c r="Q36" s="111"/>
      <c r="R36" s="111"/>
      <c r="S36" s="111">
        <v>1</v>
      </c>
      <c r="T36" s="112"/>
      <c r="U36" s="340"/>
      <c r="V36" s="113"/>
    </row>
    <row r="37" spans="1:27" ht="35.1" customHeight="1">
      <c r="A37" s="336"/>
      <c r="B37" s="336"/>
      <c r="C37" s="337"/>
      <c r="D37" s="109" t="s">
        <v>78</v>
      </c>
      <c r="E37" s="230">
        <v>3</v>
      </c>
      <c r="F37" s="118" t="s">
        <v>472</v>
      </c>
      <c r="G37" s="338"/>
      <c r="H37" s="342"/>
      <c r="I37" s="113"/>
      <c r="J37" s="331"/>
      <c r="K37" s="331"/>
      <c r="L37" s="111"/>
      <c r="M37" s="111"/>
      <c r="N37" s="111"/>
      <c r="O37" s="111"/>
      <c r="P37" s="111">
        <v>1</v>
      </c>
      <c r="Q37" s="112"/>
      <c r="R37" s="112"/>
      <c r="S37" s="112"/>
      <c r="T37" s="112"/>
      <c r="U37" s="340"/>
      <c r="V37" s="113" t="s">
        <v>926</v>
      </c>
    </row>
    <row r="38" spans="1:27" ht="35.1" customHeight="1">
      <c r="A38" s="336"/>
      <c r="B38" s="336"/>
      <c r="C38" s="337"/>
      <c r="D38" s="109" t="s">
        <v>78</v>
      </c>
      <c r="E38" s="230">
        <v>4</v>
      </c>
      <c r="F38" s="118" t="s">
        <v>473</v>
      </c>
      <c r="G38" s="338"/>
      <c r="H38" s="342"/>
      <c r="I38" s="113"/>
      <c r="J38" s="331"/>
      <c r="K38" s="331"/>
      <c r="L38" s="111"/>
      <c r="M38" s="111"/>
      <c r="N38" s="111"/>
      <c r="O38" s="111"/>
      <c r="P38" s="111">
        <v>1</v>
      </c>
      <c r="Q38" s="112"/>
      <c r="R38" s="112"/>
      <c r="S38" s="112"/>
      <c r="T38" s="112"/>
      <c r="U38" s="340"/>
      <c r="V38" s="113" t="s">
        <v>997</v>
      </c>
    </row>
    <row r="39" spans="1:27" ht="35.1" customHeight="1">
      <c r="A39" s="336"/>
      <c r="B39" s="336"/>
      <c r="C39" s="337"/>
      <c r="D39" s="109" t="s">
        <v>77</v>
      </c>
      <c r="E39" s="230">
        <v>5</v>
      </c>
      <c r="F39" s="118" t="s">
        <v>474</v>
      </c>
      <c r="G39" s="338"/>
      <c r="H39" s="342"/>
      <c r="I39" s="113">
        <v>1</v>
      </c>
      <c r="J39" s="332"/>
      <c r="K39" s="332"/>
      <c r="L39" s="112"/>
      <c r="M39" s="112"/>
      <c r="N39" s="112"/>
      <c r="O39" s="112"/>
      <c r="P39" s="112"/>
      <c r="Q39" s="112"/>
      <c r="R39" s="112"/>
      <c r="S39" s="112"/>
      <c r="T39" s="112"/>
      <c r="U39" s="340"/>
      <c r="V39" s="113" t="s">
        <v>866</v>
      </c>
    </row>
    <row r="40" spans="1:27" ht="35.1" customHeight="1">
      <c r="A40" s="336">
        <v>9</v>
      </c>
      <c r="B40" s="336" t="s">
        <v>76</v>
      </c>
      <c r="C40" s="337" t="s">
        <v>80</v>
      </c>
      <c r="D40" s="109" t="s">
        <v>86</v>
      </c>
      <c r="E40" s="230">
        <v>1</v>
      </c>
      <c r="F40" s="118" t="s">
        <v>475</v>
      </c>
      <c r="G40" s="338" t="s">
        <v>829</v>
      </c>
      <c r="H40" s="342">
        <v>245.97</v>
      </c>
      <c r="I40" s="113"/>
      <c r="J40" s="330" t="s">
        <v>957</v>
      </c>
      <c r="K40" s="330" t="s">
        <v>956</v>
      </c>
      <c r="L40" s="111"/>
      <c r="M40" s="111"/>
      <c r="N40" s="111"/>
      <c r="O40" s="111"/>
      <c r="P40" s="111"/>
      <c r="Q40" s="111">
        <v>1</v>
      </c>
      <c r="R40" s="112"/>
      <c r="S40" s="112"/>
      <c r="T40" s="112"/>
      <c r="U40" s="340">
        <v>35.58</v>
      </c>
      <c r="V40" s="113"/>
    </row>
    <row r="41" spans="1:27" ht="35.1" customHeight="1">
      <c r="A41" s="336"/>
      <c r="B41" s="336"/>
      <c r="C41" s="337"/>
      <c r="D41" s="109" t="s">
        <v>86</v>
      </c>
      <c r="E41" s="230">
        <v>2</v>
      </c>
      <c r="F41" s="118" t="s">
        <v>476</v>
      </c>
      <c r="G41" s="338"/>
      <c r="H41" s="342"/>
      <c r="I41" s="113"/>
      <c r="J41" s="331"/>
      <c r="K41" s="331"/>
      <c r="L41" s="111">
        <v>1</v>
      </c>
      <c r="M41" s="112"/>
      <c r="N41" s="112"/>
      <c r="O41" s="112"/>
      <c r="P41" s="112"/>
      <c r="Q41" s="112"/>
      <c r="R41" s="112"/>
      <c r="S41" s="112"/>
      <c r="T41" s="112"/>
      <c r="U41" s="340"/>
      <c r="V41" s="121" t="s">
        <v>920</v>
      </c>
    </row>
    <row r="42" spans="1:27" ht="35.1" customHeight="1">
      <c r="A42" s="336"/>
      <c r="B42" s="336"/>
      <c r="C42" s="337"/>
      <c r="D42" s="109" t="s">
        <v>87</v>
      </c>
      <c r="E42" s="230">
        <v>3</v>
      </c>
      <c r="F42" s="118" t="s">
        <v>477</v>
      </c>
      <c r="G42" s="338"/>
      <c r="H42" s="342"/>
      <c r="I42" s="113"/>
      <c r="J42" s="331"/>
      <c r="K42" s="331"/>
      <c r="L42" s="111"/>
      <c r="M42" s="111"/>
      <c r="N42" s="111"/>
      <c r="O42" s="111"/>
      <c r="P42" s="111">
        <v>1</v>
      </c>
      <c r="Q42" s="112"/>
      <c r="R42" s="112"/>
      <c r="S42" s="112"/>
      <c r="T42" s="112"/>
      <c r="U42" s="340"/>
      <c r="V42" s="113" t="s">
        <v>921</v>
      </c>
    </row>
    <row r="43" spans="1:27" ht="35.1" customHeight="1">
      <c r="A43" s="336"/>
      <c r="B43" s="336"/>
      <c r="C43" s="337"/>
      <c r="D43" s="109" t="s">
        <v>87</v>
      </c>
      <c r="E43" s="230">
        <v>4</v>
      </c>
      <c r="F43" s="118" t="s">
        <v>478</v>
      </c>
      <c r="G43" s="338"/>
      <c r="H43" s="342"/>
      <c r="I43" s="113"/>
      <c r="J43" s="331"/>
      <c r="K43" s="331"/>
      <c r="L43" s="111"/>
      <c r="M43" s="111"/>
      <c r="N43" s="111"/>
      <c r="O43" s="111"/>
      <c r="P43" s="111">
        <v>1</v>
      </c>
      <c r="Q43" s="112"/>
      <c r="R43" s="112"/>
      <c r="S43" s="112"/>
      <c r="T43" s="112"/>
      <c r="U43" s="340"/>
      <c r="V43" s="113"/>
    </row>
    <row r="44" spans="1:27" ht="35.1" customHeight="1">
      <c r="A44" s="336"/>
      <c r="B44" s="336"/>
      <c r="C44" s="337"/>
      <c r="D44" s="109" t="s">
        <v>87</v>
      </c>
      <c r="E44" s="230">
        <v>5</v>
      </c>
      <c r="F44" s="118" t="s">
        <v>479</v>
      </c>
      <c r="G44" s="338"/>
      <c r="H44" s="342"/>
      <c r="I44" s="113"/>
      <c r="J44" s="332"/>
      <c r="K44" s="332"/>
      <c r="L44" s="111"/>
      <c r="M44" s="111"/>
      <c r="N44" s="111"/>
      <c r="O44" s="111"/>
      <c r="P44" s="111">
        <v>1</v>
      </c>
      <c r="Q44" s="112"/>
      <c r="R44" s="112"/>
      <c r="S44" s="112"/>
      <c r="T44" s="112"/>
      <c r="U44" s="340"/>
      <c r="V44" s="113"/>
    </row>
    <row r="45" spans="1:27" ht="35.1" customHeight="1">
      <c r="A45" s="336">
        <v>10</v>
      </c>
      <c r="B45" s="337" t="s">
        <v>81</v>
      </c>
      <c r="C45" s="337" t="s">
        <v>80</v>
      </c>
      <c r="D45" s="109" t="s">
        <v>88</v>
      </c>
      <c r="E45" s="230">
        <v>1</v>
      </c>
      <c r="F45" s="118" t="s">
        <v>480</v>
      </c>
      <c r="G45" s="338" t="s">
        <v>939</v>
      </c>
      <c r="H45" s="342">
        <v>246.68</v>
      </c>
      <c r="I45" s="113"/>
      <c r="J45" s="330"/>
      <c r="K45" s="330"/>
      <c r="L45" s="112"/>
      <c r="M45" s="112"/>
      <c r="N45" s="112"/>
      <c r="O45" s="112"/>
      <c r="P45" s="112"/>
      <c r="Q45" s="112"/>
      <c r="R45" s="112"/>
      <c r="S45" s="112"/>
      <c r="T45" s="112"/>
      <c r="U45" s="340"/>
      <c r="V45" s="113"/>
    </row>
    <row r="46" spans="1:27" ht="35.1" customHeight="1">
      <c r="A46" s="336"/>
      <c r="B46" s="337"/>
      <c r="C46" s="337"/>
      <c r="D46" s="109" t="s">
        <v>88</v>
      </c>
      <c r="E46" s="230">
        <v>2</v>
      </c>
      <c r="F46" s="118" t="s">
        <v>481</v>
      </c>
      <c r="G46" s="338"/>
      <c r="H46" s="342"/>
      <c r="I46" s="113"/>
      <c r="J46" s="331"/>
      <c r="K46" s="331"/>
      <c r="L46" s="112"/>
      <c r="M46" s="112"/>
      <c r="N46" s="112"/>
      <c r="O46" s="112"/>
      <c r="P46" s="112"/>
      <c r="Q46" s="112"/>
      <c r="R46" s="112"/>
      <c r="S46" s="112"/>
      <c r="T46" s="112"/>
      <c r="U46" s="340"/>
      <c r="V46" s="113"/>
    </row>
    <row r="47" spans="1:27" ht="35.1" customHeight="1">
      <c r="A47" s="336"/>
      <c r="B47" s="337"/>
      <c r="C47" s="337"/>
      <c r="D47" s="109" t="s">
        <v>88</v>
      </c>
      <c r="E47" s="230">
        <v>3</v>
      </c>
      <c r="F47" s="118" t="s">
        <v>482</v>
      </c>
      <c r="G47" s="338"/>
      <c r="H47" s="342"/>
      <c r="I47" s="113"/>
      <c r="J47" s="331"/>
      <c r="K47" s="331"/>
      <c r="L47" s="112"/>
      <c r="M47" s="112"/>
      <c r="N47" s="112"/>
      <c r="O47" s="112"/>
      <c r="P47" s="112"/>
      <c r="Q47" s="112"/>
      <c r="R47" s="112"/>
      <c r="S47" s="112"/>
      <c r="T47" s="112"/>
      <c r="U47" s="340"/>
      <c r="V47" s="113"/>
    </row>
    <row r="48" spans="1:27" ht="35.1" customHeight="1">
      <c r="A48" s="336"/>
      <c r="B48" s="337"/>
      <c r="C48" s="337"/>
      <c r="D48" s="109" t="s">
        <v>89</v>
      </c>
      <c r="E48" s="230">
        <v>4</v>
      </c>
      <c r="F48" s="118" t="s">
        <v>483</v>
      </c>
      <c r="G48" s="338"/>
      <c r="H48" s="342"/>
      <c r="I48" s="113"/>
      <c r="J48" s="331"/>
      <c r="K48" s="331"/>
      <c r="L48" s="112"/>
      <c r="M48" s="112"/>
      <c r="N48" s="112"/>
      <c r="O48" s="112"/>
      <c r="P48" s="112"/>
      <c r="Q48" s="112"/>
      <c r="R48" s="112"/>
      <c r="S48" s="112"/>
      <c r="T48" s="112"/>
      <c r="U48" s="340"/>
      <c r="V48" s="113"/>
      <c r="AA48" s="4"/>
    </row>
    <row r="49" spans="1:22" ht="35.1" customHeight="1">
      <c r="A49" s="336"/>
      <c r="B49" s="337"/>
      <c r="C49" s="337"/>
      <c r="D49" s="109" t="s">
        <v>89</v>
      </c>
      <c r="E49" s="230">
        <v>5</v>
      </c>
      <c r="F49" s="118" t="s">
        <v>484</v>
      </c>
      <c r="G49" s="338"/>
      <c r="H49" s="342"/>
      <c r="I49" s="113"/>
      <c r="J49" s="332"/>
      <c r="K49" s="332"/>
      <c r="L49" s="112"/>
      <c r="M49" s="112"/>
      <c r="N49" s="112"/>
      <c r="O49" s="112"/>
      <c r="P49" s="112"/>
      <c r="Q49" s="112"/>
      <c r="R49" s="112"/>
      <c r="S49" s="112"/>
      <c r="T49" s="112"/>
      <c r="U49" s="340"/>
      <c r="V49" s="113"/>
    </row>
    <row r="50" spans="1:22" ht="35.1" customHeight="1">
      <c r="A50" s="336">
        <v>11</v>
      </c>
      <c r="B50" s="336" t="s">
        <v>82</v>
      </c>
      <c r="C50" s="337" t="s">
        <v>80</v>
      </c>
      <c r="D50" s="109" t="s">
        <v>90</v>
      </c>
      <c r="E50" s="230">
        <v>1</v>
      </c>
      <c r="F50" s="118" t="s">
        <v>485</v>
      </c>
      <c r="G50" s="338" t="s">
        <v>830</v>
      </c>
      <c r="H50" s="350">
        <v>197.19</v>
      </c>
      <c r="I50" s="113"/>
      <c r="J50" s="330" t="s">
        <v>961</v>
      </c>
      <c r="K50" s="330" t="s">
        <v>956</v>
      </c>
      <c r="L50" s="111"/>
      <c r="M50" s="111"/>
      <c r="N50" s="111"/>
      <c r="O50" s="111"/>
      <c r="P50" s="111"/>
      <c r="Q50" s="111"/>
      <c r="R50" s="111"/>
      <c r="S50" s="111">
        <v>1</v>
      </c>
      <c r="T50" s="112"/>
      <c r="U50" s="340">
        <v>75.11</v>
      </c>
      <c r="V50" s="113"/>
    </row>
    <row r="51" spans="1:22" ht="35.1" customHeight="1">
      <c r="A51" s="336"/>
      <c r="B51" s="336"/>
      <c r="C51" s="337"/>
      <c r="D51" s="109" t="s">
        <v>90</v>
      </c>
      <c r="E51" s="230">
        <v>2</v>
      </c>
      <c r="F51" s="118" t="s">
        <v>486</v>
      </c>
      <c r="G51" s="338"/>
      <c r="H51" s="350"/>
      <c r="I51" s="113"/>
      <c r="J51" s="331"/>
      <c r="K51" s="331"/>
      <c r="L51" s="111"/>
      <c r="M51" s="111"/>
      <c r="N51" s="111"/>
      <c r="O51" s="111"/>
      <c r="P51" s="111"/>
      <c r="Q51" s="111"/>
      <c r="R51" s="111"/>
      <c r="S51" s="111">
        <v>1</v>
      </c>
      <c r="T51" s="112"/>
      <c r="U51" s="340"/>
      <c r="V51" s="113"/>
    </row>
    <row r="52" spans="1:22" ht="35.1" customHeight="1">
      <c r="A52" s="336"/>
      <c r="B52" s="336"/>
      <c r="C52" s="337"/>
      <c r="D52" s="109" t="s">
        <v>91</v>
      </c>
      <c r="E52" s="230">
        <v>3</v>
      </c>
      <c r="F52" s="118" t="s">
        <v>487</v>
      </c>
      <c r="G52" s="338"/>
      <c r="H52" s="350"/>
      <c r="I52" s="110"/>
      <c r="J52" s="331"/>
      <c r="K52" s="331"/>
      <c r="L52" s="114"/>
      <c r="M52" s="111"/>
      <c r="N52" s="111"/>
      <c r="O52" s="111"/>
      <c r="P52" s="111"/>
      <c r="Q52" s="111"/>
      <c r="R52" s="111">
        <v>1</v>
      </c>
      <c r="S52" s="112"/>
      <c r="T52" s="112"/>
      <c r="U52" s="340"/>
      <c r="V52" s="113" t="s">
        <v>947</v>
      </c>
    </row>
    <row r="53" spans="1:22" ht="35.1" customHeight="1">
      <c r="A53" s="336"/>
      <c r="B53" s="336"/>
      <c r="C53" s="337"/>
      <c r="D53" s="109" t="s">
        <v>91</v>
      </c>
      <c r="E53" s="230">
        <v>4</v>
      </c>
      <c r="F53" s="118" t="s">
        <v>488</v>
      </c>
      <c r="G53" s="338"/>
      <c r="H53" s="350"/>
      <c r="I53" s="110"/>
      <c r="J53" s="332"/>
      <c r="K53" s="332"/>
      <c r="L53" s="114"/>
      <c r="M53" s="111"/>
      <c r="N53" s="111"/>
      <c r="O53" s="111"/>
      <c r="P53" s="111">
        <v>1</v>
      </c>
      <c r="Q53" s="112"/>
      <c r="R53" s="112"/>
      <c r="S53" s="112"/>
      <c r="T53" s="112"/>
      <c r="U53" s="340"/>
      <c r="V53" s="113"/>
    </row>
    <row r="54" spans="1:22" ht="35.1" customHeight="1">
      <c r="A54" s="336">
        <v>12</v>
      </c>
      <c r="B54" s="336" t="s">
        <v>83</v>
      </c>
      <c r="C54" s="337" t="s">
        <v>80</v>
      </c>
      <c r="D54" s="109" t="s">
        <v>92</v>
      </c>
      <c r="E54" s="230">
        <v>1</v>
      </c>
      <c r="F54" s="118" t="s">
        <v>489</v>
      </c>
      <c r="G54" s="338" t="s">
        <v>928</v>
      </c>
      <c r="H54" s="342">
        <f>239.98/5*4</f>
        <v>191.98399999999998</v>
      </c>
      <c r="I54" s="113">
        <v>1</v>
      </c>
      <c r="J54" s="330"/>
      <c r="K54" s="330"/>
      <c r="L54" s="150"/>
      <c r="M54" s="150"/>
      <c r="N54" s="150"/>
      <c r="O54" s="112"/>
      <c r="P54" s="112"/>
      <c r="Q54" s="112"/>
      <c r="R54" s="112"/>
      <c r="S54" s="112"/>
      <c r="T54" s="112"/>
      <c r="U54" s="340"/>
      <c r="V54" s="113"/>
    </row>
    <row r="55" spans="1:22" ht="35.1" customHeight="1">
      <c r="A55" s="336"/>
      <c r="B55" s="336"/>
      <c r="C55" s="337"/>
      <c r="D55" s="109" t="s">
        <v>92</v>
      </c>
      <c r="E55" s="230">
        <v>2</v>
      </c>
      <c r="F55" s="118" t="s">
        <v>490</v>
      </c>
      <c r="G55" s="338"/>
      <c r="H55" s="342"/>
      <c r="I55" s="113"/>
      <c r="J55" s="331"/>
      <c r="K55" s="331"/>
      <c r="L55" s="151"/>
      <c r="M55" s="151"/>
      <c r="N55" s="151"/>
      <c r="O55" s="151">
        <v>1</v>
      </c>
      <c r="P55" s="112"/>
      <c r="Q55" s="112"/>
      <c r="R55" s="112"/>
      <c r="S55" s="112"/>
      <c r="T55" s="112"/>
      <c r="U55" s="340"/>
      <c r="V55" s="113"/>
    </row>
    <row r="56" spans="1:22" ht="35.1" customHeight="1">
      <c r="A56" s="336"/>
      <c r="B56" s="336"/>
      <c r="C56" s="337"/>
      <c r="D56" s="109" t="s">
        <v>93</v>
      </c>
      <c r="E56" s="230">
        <v>3</v>
      </c>
      <c r="F56" s="118" t="s">
        <v>491</v>
      </c>
      <c r="G56" s="338"/>
      <c r="H56" s="342"/>
      <c r="I56" s="113"/>
      <c r="J56" s="331"/>
      <c r="K56" s="331"/>
      <c r="L56" s="114"/>
      <c r="M56" s="111">
        <v>1</v>
      </c>
      <c r="N56" s="112"/>
      <c r="O56" s="112"/>
      <c r="P56" s="112"/>
      <c r="Q56" s="112"/>
      <c r="R56" s="112"/>
      <c r="S56" s="112"/>
      <c r="T56" s="112"/>
      <c r="U56" s="340"/>
      <c r="V56" s="113"/>
    </row>
    <row r="57" spans="1:22" ht="35.1" customHeight="1">
      <c r="A57" s="336"/>
      <c r="B57" s="336"/>
      <c r="C57" s="337"/>
      <c r="D57" s="109" t="s">
        <v>93</v>
      </c>
      <c r="E57" s="230">
        <v>4</v>
      </c>
      <c r="F57" s="118" t="s">
        <v>492</v>
      </c>
      <c r="G57" s="338"/>
      <c r="H57" s="342"/>
      <c r="I57" s="110"/>
      <c r="J57" s="332"/>
      <c r="K57" s="332"/>
      <c r="L57" s="114"/>
      <c r="M57" s="111">
        <v>1</v>
      </c>
      <c r="N57" s="112"/>
      <c r="O57" s="112"/>
      <c r="P57" s="112"/>
      <c r="Q57" s="112"/>
      <c r="R57" s="112"/>
      <c r="S57" s="112"/>
      <c r="T57" s="112"/>
      <c r="U57" s="340"/>
      <c r="V57" s="113"/>
    </row>
    <row r="58" spans="1:22" ht="35.1" customHeight="1">
      <c r="A58" s="336">
        <v>13</v>
      </c>
      <c r="B58" s="336" t="s">
        <v>84</v>
      </c>
      <c r="C58" s="337" t="s">
        <v>80</v>
      </c>
      <c r="D58" s="109" t="s">
        <v>91</v>
      </c>
      <c r="E58" s="230">
        <v>1</v>
      </c>
      <c r="F58" s="118" t="s">
        <v>493</v>
      </c>
      <c r="G58" s="338" t="s">
        <v>831</v>
      </c>
      <c r="H58" s="339">
        <v>246.37</v>
      </c>
      <c r="I58" s="110"/>
      <c r="J58" s="327" t="s">
        <v>963</v>
      </c>
      <c r="K58" s="327" t="s">
        <v>956</v>
      </c>
      <c r="L58" s="114"/>
      <c r="M58" s="111"/>
      <c r="N58" s="111">
        <v>1</v>
      </c>
      <c r="O58" s="112"/>
      <c r="P58" s="112"/>
      <c r="Q58" s="112"/>
      <c r="R58" s="112"/>
      <c r="S58" s="112"/>
      <c r="T58" s="112"/>
      <c r="U58" s="340"/>
      <c r="V58" s="113"/>
    </row>
    <row r="59" spans="1:22" ht="35.1" customHeight="1">
      <c r="A59" s="336"/>
      <c r="B59" s="336"/>
      <c r="C59" s="337"/>
      <c r="D59" s="109" t="s">
        <v>91</v>
      </c>
      <c r="E59" s="230">
        <v>2</v>
      </c>
      <c r="F59" s="118" t="s">
        <v>494</v>
      </c>
      <c r="G59" s="338"/>
      <c r="H59" s="339"/>
      <c r="I59" s="110"/>
      <c r="J59" s="328"/>
      <c r="K59" s="328"/>
      <c r="L59" s="114"/>
      <c r="M59" s="111"/>
      <c r="N59" s="111"/>
      <c r="O59" s="111">
        <v>1</v>
      </c>
      <c r="P59" s="112"/>
      <c r="Q59" s="112"/>
      <c r="R59" s="112"/>
      <c r="S59" s="112"/>
      <c r="T59" s="112"/>
      <c r="U59" s="340"/>
      <c r="V59" s="113"/>
    </row>
    <row r="60" spans="1:22" ht="35.1" customHeight="1">
      <c r="A60" s="336"/>
      <c r="B60" s="336"/>
      <c r="C60" s="337"/>
      <c r="D60" s="109" t="s">
        <v>91</v>
      </c>
      <c r="E60" s="230">
        <v>3</v>
      </c>
      <c r="F60" s="118" t="s">
        <v>495</v>
      </c>
      <c r="G60" s="338"/>
      <c r="H60" s="339"/>
      <c r="I60" s="113"/>
      <c r="J60" s="328"/>
      <c r="K60" s="328"/>
      <c r="L60" s="114"/>
      <c r="M60" s="111"/>
      <c r="N60" s="111"/>
      <c r="O60" s="111"/>
      <c r="P60" s="111">
        <v>1</v>
      </c>
      <c r="Q60" s="112"/>
      <c r="R60" s="112"/>
      <c r="S60" s="112"/>
      <c r="T60" s="112"/>
      <c r="U60" s="340"/>
      <c r="V60" s="113"/>
    </row>
    <row r="61" spans="1:22" ht="35.1" customHeight="1">
      <c r="A61" s="336"/>
      <c r="B61" s="336"/>
      <c r="C61" s="337"/>
      <c r="D61" s="109" t="s">
        <v>91</v>
      </c>
      <c r="E61" s="230">
        <v>4</v>
      </c>
      <c r="F61" s="118" t="s">
        <v>496</v>
      </c>
      <c r="G61" s="338"/>
      <c r="H61" s="339"/>
      <c r="I61" s="113"/>
      <c r="J61" s="328"/>
      <c r="K61" s="328"/>
      <c r="L61" s="111"/>
      <c r="M61" s="114"/>
      <c r="N61" s="111"/>
      <c r="O61" s="111"/>
      <c r="P61" s="111"/>
      <c r="Q61" s="111"/>
      <c r="R61" s="111">
        <v>1</v>
      </c>
      <c r="S61" s="112"/>
      <c r="T61" s="112"/>
      <c r="U61" s="340"/>
      <c r="V61" s="113"/>
    </row>
    <row r="62" spans="1:22" ht="35.1" customHeight="1">
      <c r="A62" s="336"/>
      <c r="B62" s="336"/>
      <c r="C62" s="337"/>
      <c r="D62" s="109" t="s">
        <v>91</v>
      </c>
      <c r="E62" s="230">
        <v>5</v>
      </c>
      <c r="F62" s="118" t="s">
        <v>497</v>
      </c>
      <c r="G62" s="338"/>
      <c r="H62" s="339"/>
      <c r="I62" s="113"/>
      <c r="J62" s="329"/>
      <c r="K62" s="329"/>
      <c r="L62" s="111"/>
      <c r="M62" s="114"/>
      <c r="N62" s="111">
        <v>1</v>
      </c>
      <c r="O62" s="112"/>
      <c r="P62" s="112"/>
      <c r="Q62" s="112"/>
      <c r="R62" s="112"/>
      <c r="S62" s="112"/>
      <c r="T62" s="112"/>
      <c r="U62" s="340"/>
      <c r="V62" s="113"/>
    </row>
    <row r="63" spans="1:22" ht="35.1" customHeight="1">
      <c r="A63" s="336">
        <v>14</v>
      </c>
      <c r="B63" s="336" t="s">
        <v>85</v>
      </c>
      <c r="C63" s="337" t="s">
        <v>80</v>
      </c>
      <c r="D63" s="109" t="s">
        <v>94</v>
      </c>
      <c r="E63" s="230">
        <v>1</v>
      </c>
      <c r="F63" s="118" t="s">
        <v>498</v>
      </c>
      <c r="G63" s="338" t="s">
        <v>871</v>
      </c>
      <c r="H63" s="339">
        <v>196.34</v>
      </c>
      <c r="I63" s="113">
        <v>1</v>
      </c>
      <c r="J63" s="330" t="s">
        <v>964</v>
      </c>
      <c r="K63" s="330" t="s">
        <v>956</v>
      </c>
      <c r="L63" s="112"/>
      <c r="M63" s="115"/>
      <c r="N63" s="112"/>
      <c r="O63" s="112"/>
      <c r="P63" s="112"/>
      <c r="Q63" s="112"/>
      <c r="R63" s="112"/>
      <c r="S63" s="112"/>
      <c r="T63" s="112"/>
      <c r="U63" s="340"/>
      <c r="V63" s="113" t="s">
        <v>866</v>
      </c>
    </row>
    <row r="64" spans="1:22" ht="35.1" customHeight="1">
      <c r="A64" s="336"/>
      <c r="B64" s="336"/>
      <c r="C64" s="337"/>
      <c r="D64" s="109" t="s">
        <v>95</v>
      </c>
      <c r="E64" s="230">
        <v>2</v>
      </c>
      <c r="F64" s="118" t="s">
        <v>499</v>
      </c>
      <c r="G64" s="338"/>
      <c r="H64" s="339"/>
      <c r="I64" s="113"/>
      <c r="J64" s="331"/>
      <c r="K64" s="331"/>
      <c r="L64" s="111"/>
      <c r="M64" s="111"/>
      <c r="N64" s="111"/>
      <c r="O64" s="114">
        <v>1</v>
      </c>
      <c r="P64" s="112"/>
      <c r="Q64" s="112"/>
      <c r="R64" s="112"/>
      <c r="S64" s="112"/>
      <c r="T64" s="112"/>
      <c r="U64" s="340"/>
      <c r="V64" s="113" t="s">
        <v>866</v>
      </c>
    </row>
    <row r="65" spans="1:22" ht="35.1" customHeight="1">
      <c r="A65" s="336"/>
      <c r="B65" s="336"/>
      <c r="C65" s="337"/>
      <c r="D65" s="109" t="s">
        <v>96</v>
      </c>
      <c r="E65" s="230">
        <v>3</v>
      </c>
      <c r="F65" s="118" t="s">
        <v>500</v>
      </c>
      <c r="G65" s="338"/>
      <c r="H65" s="339"/>
      <c r="I65" s="113"/>
      <c r="J65" s="331"/>
      <c r="K65" s="331"/>
      <c r="L65" s="111"/>
      <c r="M65" s="114"/>
      <c r="N65" s="111" t="s">
        <v>1034</v>
      </c>
      <c r="O65" s="111"/>
      <c r="P65" s="111">
        <v>1</v>
      </c>
      <c r="Q65" s="112"/>
      <c r="R65" s="112"/>
      <c r="S65" s="112"/>
      <c r="T65" s="112"/>
      <c r="U65" s="340"/>
      <c r="V65" s="113"/>
    </row>
    <row r="66" spans="1:22" ht="35.1" customHeight="1">
      <c r="A66" s="336"/>
      <c r="B66" s="336"/>
      <c r="C66" s="337"/>
      <c r="D66" s="109" t="s">
        <v>95</v>
      </c>
      <c r="E66" s="230">
        <v>4</v>
      </c>
      <c r="F66" s="118" t="s">
        <v>501</v>
      </c>
      <c r="G66" s="338"/>
      <c r="H66" s="339"/>
      <c r="I66" s="113"/>
      <c r="J66" s="332"/>
      <c r="K66" s="332"/>
      <c r="L66" s="111"/>
      <c r="M66" s="114"/>
      <c r="N66" s="111"/>
      <c r="O66" s="111"/>
      <c r="P66" s="111"/>
      <c r="Q66" s="111"/>
      <c r="R66" s="111">
        <v>1</v>
      </c>
      <c r="S66" s="112"/>
      <c r="T66" s="112"/>
      <c r="U66" s="340"/>
      <c r="V66" s="113"/>
    </row>
    <row r="67" spans="1:22" ht="35.1" customHeight="1">
      <c r="A67" s="336">
        <v>15</v>
      </c>
      <c r="B67" s="336" t="s">
        <v>97</v>
      </c>
      <c r="C67" s="337" t="s">
        <v>98</v>
      </c>
      <c r="D67" s="109" t="s">
        <v>98</v>
      </c>
      <c r="E67" s="230">
        <v>1</v>
      </c>
      <c r="F67" s="118" t="s">
        <v>502</v>
      </c>
      <c r="G67" s="338" t="s">
        <v>878</v>
      </c>
      <c r="H67" s="339">
        <v>198.08</v>
      </c>
      <c r="I67" s="113">
        <v>1</v>
      </c>
      <c r="J67" s="330"/>
      <c r="K67" s="330"/>
      <c r="L67" s="112"/>
      <c r="M67" s="115"/>
      <c r="N67" s="112"/>
      <c r="O67" s="112"/>
      <c r="P67" s="112"/>
      <c r="Q67" s="112"/>
      <c r="R67" s="112"/>
      <c r="S67" s="112"/>
      <c r="T67" s="112"/>
      <c r="U67" s="340"/>
      <c r="V67" s="113"/>
    </row>
    <row r="68" spans="1:22" ht="35.1" customHeight="1">
      <c r="A68" s="336"/>
      <c r="B68" s="336"/>
      <c r="C68" s="337"/>
      <c r="D68" s="109" t="s">
        <v>98</v>
      </c>
      <c r="E68" s="230">
        <v>2</v>
      </c>
      <c r="F68" s="118" t="s">
        <v>503</v>
      </c>
      <c r="G68" s="338"/>
      <c r="H68" s="339"/>
      <c r="I68" s="113">
        <v>1</v>
      </c>
      <c r="J68" s="331"/>
      <c r="K68" s="331"/>
      <c r="L68" s="112"/>
      <c r="M68" s="115"/>
      <c r="N68" s="112"/>
      <c r="O68" s="112"/>
      <c r="P68" s="112"/>
      <c r="Q68" s="112"/>
      <c r="R68" s="112"/>
      <c r="S68" s="112"/>
      <c r="T68" s="112"/>
      <c r="U68" s="340"/>
      <c r="V68" s="113"/>
    </row>
    <row r="69" spans="1:22" ht="35.1" customHeight="1">
      <c r="A69" s="336"/>
      <c r="B69" s="336"/>
      <c r="C69" s="337"/>
      <c r="D69" s="109" t="s">
        <v>102</v>
      </c>
      <c r="E69" s="230">
        <v>3</v>
      </c>
      <c r="F69" s="118" t="s">
        <v>504</v>
      </c>
      <c r="G69" s="338"/>
      <c r="H69" s="339"/>
      <c r="I69" s="113">
        <v>1</v>
      </c>
      <c r="J69" s="331"/>
      <c r="K69" s="331"/>
      <c r="L69" s="112"/>
      <c r="M69" s="115"/>
      <c r="N69" s="112"/>
      <c r="O69" s="112"/>
      <c r="P69" s="112"/>
      <c r="Q69" s="112"/>
      <c r="R69" s="112"/>
      <c r="S69" s="112"/>
      <c r="T69" s="112"/>
      <c r="U69" s="340"/>
      <c r="V69" s="113"/>
    </row>
    <row r="70" spans="1:22" ht="35.1" customHeight="1">
      <c r="A70" s="336"/>
      <c r="B70" s="336"/>
      <c r="C70" s="337"/>
      <c r="D70" s="109" t="s">
        <v>102</v>
      </c>
      <c r="E70" s="230">
        <v>4</v>
      </c>
      <c r="F70" s="118" t="s">
        <v>505</v>
      </c>
      <c r="G70" s="338"/>
      <c r="H70" s="339"/>
      <c r="I70" s="113">
        <v>1</v>
      </c>
      <c r="J70" s="332"/>
      <c r="K70" s="332"/>
      <c r="L70" s="112"/>
      <c r="M70" s="115"/>
      <c r="N70" s="112"/>
      <c r="O70" s="112"/>
      <c r="P70" s="112"/>
      <c r="Q70" s="112"/>
      <c r="R70" s="112"/>
      <c r="S70" s="112"/>
      <c r="T70" s="112"/>
      <c r="U70" s="340"/>
      <c r="V70" s="113"/>
    </row>
    <row r="71" spans="1:22" ht="35.1" customHeight="1">
      <c r="A71" s="336">
        <v>16</v>
      </c>
      <c r="B71" s="336" t="s">
        <v>99</v>
      </c>
      <c r="C71" s="337" t="s">
        <v>98</v>
      </c>
      <c r="D71" s="109" t="s">
        <v>103</v>
      </c>
      <c r="E71" s="230">
        <v>1</v>
      </c>
      <c r="F71" s="118" t="s">
        <v>506</v>
      </c>
      <c r="G71" s="338" t="s">
        <v>939</v>
      </c>
      <c r="H71" s="339">
        <v>247.8</v>
      </c>
      <c r="I71" s="113"/>
      <c r="J71" s="330"/>
      <c r="K71" s="330"/>
      <c r="L71" s="112"/>
      <c r="M71" s="115"/>
      <c r="N71" s="112"/>
      <c r="O71" s="112"/>
      <c r="P71" s="112"/>
      <c r="Q71" s="112"/>
      <c r="R71" s="112"/>
      <c r="S71" s="112"/>
      <c r="T71" s="112"/>
      <c r="U71" s="340"/>
      <c r="V71" s="113"/>
    </row>
    <row r="72" spans="1:22" ht="35.1" customHeight="1">
      <c r="A72" s="336"/>
      <c r="B72" s="336"/>
      <c r="C72" s="337"/>
      <c r="D72" s="109" t="s">
        <v>103</v>
      </c>
      <c r="E72" s="230">
        <v>2</v>
      </c>
      <c r="F72" s="118" t="s">
        <v>507</v>
      </c>
      <c r="G72" s="338"/>
      <c r="H72" s="339"/>
      <c r="I72" s="113"/>
      <c r="J72" s="331"/>
      <c r="K72" s="331"/>
      <c r="L72" s="112"/>
      <c r="M72" s="115"/>
      <c r="N72" s="112"/>
      <c r="O72" s="112"/>
      <c r="P72" s="112"/>
      <c r="Q72" s="112"/>
      <c r="R72" s="112"/>
      <c r="S72" s="112"/>
      <c r="T72" s="112"/>
      <c r="U72" s="340"/>
      <c r="V72" s="113"/>
    </row>
    <row r="73" spans="1:22" ht="35.1" customHeight="1">
      <c r="A73" s="336"/>
      <c r="B73" s="336"/>
      <c r="C73" s="337"/>
      <c r="D73" s="109" t="s">
        <v>103</v>
      </c>
      <c r="E73" s="230">
        <v>3</v>
      </c>
      <c r="F73" s="118" t="s">
        <v>508</v>
      </c>
      <c r="G73" s="338"/>
      <c r="H73" s="339"/>
      <c r="I73" s="113"/>
      <c r="J73" s="331"/>
      <c r="K73" s="331"/>
      <c r="L73" s="112"/>
      <c r="M73" s="115"/>
      <c r="N73" s="112"/>
      <c r="O73" s="112"/>
      <c r="P73" s="112"/>
      <c r="Q73" s="112"/>
      <c r="R73" s="112"/>
      <c r="S73" s="112"/>
      <c r="T73" s="112"/>
      <c r="U73" s="340"/>
      <c r="V73" s="113"/>
    </row>
    <row r="74" spans="1:22" ht="35.1" customHeight="1">
      <c r="A74" s="336"/>
      <c r="B74" s="336"/>
      <c r="C74" s="337"/>
      <c r="D74" s="109" t="s">
        <v>103</v>
      </c>
      <c r="E74" s="230">
        <v>4</v>
      </c>
      <c r="F74" s="118" t="s">
        <v>509</v>
      </c>
      <c r="G74" s="338"/>
      <c r="H74" s="339"/>
      <c r="I74" s="113"/>
      <c r="J74" s="331"/>
      <c r="K74" s="331"/>
      <c r="L74" s="112"/>
      <c r="M74" s="115"/>
      <c r="N74" s="112"/>
      <c r="O74" s="112"/>
      <c r="P74" s="112"/>
      <c r="Q74" s="112"/>
      <c r="R74" s="112"/>
      <c r="S74" s="112"/>
      <c r="T74" s="112"/>
      <c r="U74" s="340"/>
      <c r="V74" s="113"/>
    </row>
    <row r="75" spans="1:22" ht="35.1" customHeight="1">
      <c r="A75" s="336"/>
      <c r="B75" s="336"/>
      <c r="C75" s="337"/>
      <c r="D75" s="109" t="s">
        <v>103</v>
      </c>
      <c r="E75" s="230">
        <v>5</v>
      </c>
      <c r="F75" s="118" t="s">
        <v>510</v>
      </c>
      <c r="G75" s="338"/>
      <c r="H75" s="339"/>
      <c r="I75" s="113"/>
      <c r="J75" s="332"/>
      <c r="K75" s="332"/>
      <c r="L75" s="112"/>
      <c r="M75" s="115"/>
      <c r="N75" s="112"/>
      <c r="O75" s="112"/>
      <c r="P75" s="112"/>
      <c r="Q75" s="112"/>
      <c r="R75" s="112"/>
      <c r="S75" s="112"/>
      <c r="T75" s="112"/>
      <c r="U75" s="340"/>
      <c r="V75" s="113"/>
    </row>
    <row r="76" spans="1:22" ht="35.1" customHeight="1">
      <c r="A76" s="336">
        <v>17</v>
      </c>
      <c r="B76" s="336" t="s">
        <v>100</v>
      </c>
      <c r="C76" s="337" t="s">
        <v>98</v>
      </c>
      <c r="D76" s="109" t="s">
        <v>104</v>
      </c>
      <c r="E76" s="230">
        <v>1</v>
      </c>
      <c r="F76" s="118" t="s">
        <v>511</v>
      </c>
      <c r="G76" s="338" t="s">
        <v>940</v>
      </c>
      <c r="H76" s="339">
        <v>198.84</v>
      </c>
      <c r="I76" s="113"/>
      <c r="J76" s="330"/>
      <c r="K76" s="330"/>
      <c r="L76" s="112"/>
      <c r="M76" s="115"/>
      <c r="N76" s="112"/>
      <c r="O76" s="112"/>
      <c r="P76" s="112"/>
      <c r="Q76" s="112"/>
      <c r="R76" s="112"/>
      <c r="S76" s="112"/>
      <c r="T76" s="112"/>
      <c r="U76" s="340"/>
      <c r="V76" s="113"/>
    </row>
    <row r="77" spans="1:22" ht="35.1" customHeight="1">
      <c r="A77" s="336"/>
      <c r="B77" s="336"/>
      <c r="C77" s="337"/>
      <c r="D77" s="109" t="s">
        <v>105</v>
      </c>
      <c r="E77" s="230">
        <v>2</v>
      </c>
      <c r="F77" s="118" t="s">
        <v>512</v>
      </c>
      <c r="G77" s="338"/>
      <c r="H77" s="339"/>
      <c r="I77" s="113"/>
      <c r="J77" s="331"/>
      <c r="K77" s="331"/>
      <c r="L77" s="112"/>
      <c r="M77" s="115"/>
      <c r="N77" s="112"/>
      <c r="O77" s="112"/>
      <c r="P77" s="112"/>
      <c r="Q77" s="112"/>
      <c r="R77" s="112"/>
      <c r="S77" s="112"/>
      <c r="T77" s="112"/>
      <c r="U77" s="340"/>
      <c r="V77" s="113"/>
    </row>
    <row r="78" spans="1:22" ht="35.1" customHeight="1">
      <c r="A78" s="336"/>
      <c r="B78" s="336"/>
      <c r="C78" s="337"/>
      <c r="D78" s="109" t="s">
        <v>105</v>
      </c>
      <c r="E78" s="230">
        <v>3</v>
      </c>
      <c r="F78" s="118" t="s">
        <v>513</v>
      </c>
      <c r="G78" s="338"/>
      <c r="H78" s="339"/>
      <c r="I78" s="113"/>
      <c r="J78" s="331"/>
      <c r="K78" s="331"/>
      <c r="L78" s="112"/>
      <c r="M78" s="115"/>
      <c r="N78" s="112"/>
      <c r="O78" s="112"/>
      <c r="P78" s="112"/>
      <c r="Q78" s="112"/>
      <c r="R78" s="112"/>
      <c r="S78" s="112"/>
      <c r="T78" s="112"/>
      <c r="U78" s="340"/>
      <c r="V78" s="113"/>
    </row>
    <row r="79" spans="1:22" ht="35.1" customHeight="1">
      <c r="A79" s="336"/>
      <c r="B79" s="336"/>
      <c r="C79" s="337"/>
      <c r="D79" s="109" t="s">
        <v>105</v>
      </c>
      <c r="E79" s="230">
        <v>4</v>
      </c>
      <c r="F79" s="118" t="s">
        <v>514</v>
      </c>
      <c r="G79" s="338"/>
      <c r="H79" s="339"/>
      <c r="I79" s="113"/>
      <c r="J79" s="332"/>
      <c r="K79" s="332"/>
      <c r="L79" s="112"/>
      <c r="M79" s="115"/>
      <c r="N79" s="112"/>
      <c r="O79" s="112"/>
      <c r="P79" s="112"/>
      <c r="Q79" s="112"/>
      <c r="R79" s="112"/>
      <c r="S79" s="112"/>
      <c r="T79" s="112"/>
      <c r="U79" s="340"/>
      <c r="V79" s="113"/>
    </row>
    <row r="80" spans="1:22" ht="35.1" customHeight="1">
      <c r="A80" s="336">
        <v>18</v>
      </c>
      <c r="B80" s="336" t="s">
        <v>101</v>
      </c>
      <c r="C80" s="337" t="s">
        <v>98</v>
      </c>
      <c r="D80" s="125" t="s">
        <v>106</v>
      </c>
      <c r="E80" s="230">
        <v>1</v>
      </c>
      <c r="F80" s="118" t="s">
        <v>515</v>
      </c>
      <c r="G80" s="338" t="s">
        <v>832</v>
      </c>
      <c r="H80" s="339">
        <v>150.69999999999999</v>
      </c>
      <c r="I80" s="113">
        <v>1</v>
      </c>
      <c r="J80" s="330"/>
      <c r="K80" s="330"/>
      <c r="L80" s="112"/>
      <c r="M80" s="115"/>
      <c r="N80" s="112"/>
      <c r="O80" s="112"/>
      <c r="P80" s="112"/>
      <c r="Q80" s="112"/>
      <c r="R80" s="112"/>
      <c r="S80" s="112"/>
      <c r="T80" s="112"/>
      <c r="U80" s="340"/>
      <c r="V80" s="113" t="s">
        <v>865</v>
      </c>
    </row>
    <row r="81" spans="1:22" ht="35.1" customHeight="1">
      <c r="A81" s="336"/>
      <c r="B81" s="336"/>
      <c r="C81" s="337"/>
      <c r="D81" s="109" t="s">
        <v>106</v>
      </c>
      <c r="E81" s="230">
        <v>2</v>
      </c>
      <c r="F81" s="118" t="s">
        <v>516</v>
      </c>
      <c r="G81" s="338"/>
      <c r="H81" s="339"/>
      <c r="I81" s="113">
        <v>1</v>
      </c>
      <c r="J81" s="331"/>
      <c r="K81" s="331"/>
      <c r="L81" s="112"/>
      <c r="M81" s="115"/>
      <c r="N81" s="112"/>
      <c r="O81" s="112"/>
      <c r="P81" s="112"/>
      <c r="Q81" s="112"/>
      <c r="R81" s="112"/>
      <c r="S81" s="112"/>
      <c r="T81" s="112"/>
      <c r="U81" s="340"/>
      <c r="V81" s="113" t="s">
        <v>866</v>
      </c>
    </row>
    <row r="82" spans="1:22" ht="35.1" customHeight="1">
      <c r="A82" s="336"/>
      <c r="B82" s="336"/>
      <c r="C82" s="337"/>
      <c r="D82" s="109" t="s">
        <v>106</v>
      </c>
      <c r="E82" s="230">
        <v>3</v>
      </c>
      <c r="F82" s="118" t="s">
        <v>517</v>
      </c>
      <c r="G82" s="338"/>
      <c r="H82" s="339"/>
      <c r="I82" s="113">
        <v>1</v>
      </c>
      <c r="J82" s="332"/>
      <c r="K82" s="332"/>
      <c r="L82" s="112"/>
      <c r="M82" s="115"/>
      <c r="N82" s="112"/>
      <c r="O82" s="112"/>
      <c r="P82" s="112"/>
      <c r="Q82" s="112"/>
      <c r="R82" s="112"/>
      <c r="S82" s="112"/>
      <c r="T82" s="112"/>
      <c r="U82" s="340"/>
      <c r="V82" s="113" t="s">
        <v>866</v>
      </c>
    </row>
    <row r="83" spans="1:22" ht="35.1" customHeight="1">
      <c r="A83" s="336">
        <v>19</v>
      </c>
      <c r="B83" s="336" t="s">
        <v>123</v>
      </c>
      <c r="C83" s="337" t="s">
        <v>107</v>
      </c>
      <c r="D83" s="109" t="s">
        <v>108</v>
      </c>
      <c r="E83" s="230">
        <v>1</v>
      </c>
      <c r="F83" s="118" t="s">
        <v>109</v>
      </c>
      <c r="G83" s="338" t="s">
        <v>939</v>
      </c>
      <c r="H83" s="339">
        <v>199.6</v>
      </c>
      <c r="I83" s="113"/>
      <c r="J83" s="330"/>
      <c r="K83" s="330"/>
      <c r="L83" s="112"/>
      <c r="M83" s="115"/>
      <c r="N83" s="112"/>
      <c r="O83" s="112"/>
      <c r="P83" s="112"/>
      <c r="Q83" s="112"/>
      <c r="R83" s="112"/>
      <c r="S83" s="112"/>
      <c r="T83" s="112"/>
      <c r="U83" s="340"/>
      <c r="V83" s="113"/>
    </row>
    <row r="84" spans="1:22" ht="35.1" customHeight="1">
      <c r="A84" s="336"/>
      <c r="B84" s="336"/>
      <c r="C84" s="337"/>
      <c r="D84" s="109" t="s">
        <v>108</v>
      </c>
      <c r="E84" s="230">
        <v>2</v>
      </c>
      <c r="F84" s="118" t="s">
        <v>110</v>
      </c>
      <c r="G84" s="338"/>
      <c r="H84" s="339"/>
      <c r="I84" s="113"/>
      <c r="J84" s="331"/>
      <c r="K84" s="331"/>
      <c r="L84" s="112"/>
      <c r="M84" s="115"/>
      <c r="N84" s="112"/>
      <c r="O84" s="112"/>
      <c r="P84" s="112"/>
      <c r="Q84" s="112"/>
      <c r="R84" s="112"/>
      <c r="S84" s="112"/>
      <c r="T84" s="112"/>
      <c r="U84" s="340"/>
      <c r="V84" s="113"/>
    </row>
    <row r="85" spans="1:22" ht="35.1" customHeight="1">
      <c r="A85" s="336"/>
      <c r="B85" s="336"/>
      <c r="C85" s="337"/>
      <c r="D85" s="109" t="s">
        <v>108</v>
      </c>
      <c r="E85" s="230">
        <v>3</v>
      </c>
      <c r="F85" s="118" t="s">
        <v>111</v>
      </c>
      <c r="G85" s="338"/>
      <c r="H85" s="339"/>
      <c r="I85" s="113"/>
      <c r="J85" s="331"/>
      <c r="K85" s="331"/>
      <c r="L85" s="112"/>
      <c r="M85" s="115"/>
      <c r="N85" s="112"/>
      <c r="O85" s="112"/>
      <c r="P85" s="112"/>
      <c r="Q85" s="112"/>
      <c r="R85" s="112"/>
      <c r="S85" s="112"/>
      <c r="T85" s="112"/>
      <c r="U85" s="340"/>
      <c r="V85" s="113"/>
    </row>
    <row r="86" spans="1:22" ht="35.1" customHeight="1">
      <c r="A86" s="336"/>
      <c r="B86" s="336"/>
      <c r="C86" s="337"/>
      <c r="D86" s="109" t="s">
        <v>108</v>
      </c>
      <c r="E86" s="230">
        <v>4</v>
      </c>
      <c r="F86" s="118" t="s">
        <v>112</v>
      </c>
      <c r="G86" s="338"/>
      <c r="H86" s="339"/>
      <c r="I86" s="113"/>
      <c r="J86" s="332"/>
      <c r="K86" s="332"/>
      <c r="L86" s="112"/>
      <c r="M86" s="115"/>
      <c r="N86" s="112"/>
      <c r="O86" s="112"/>
      <c r="P86" s="112"/>
      <c r="Q86" s="112"/>
      <c r="R86" s="112"/>
      <c r="S86" s="112"/>
      <c r="T86" s="112"/>
      <c r="U86" s="340"/>
      <c r="V86" s="113"/>
    </row>
    <row r="87" spans="1:22" ht="35.1" customHeight="1">
      <c r="A87" s="336">
        <v>20</v>
      </c>
      <c r="B87" s="336" t="s">
        <v>124</v>
      </c>
      <c r="C87" s="337" t="s">
        <v>107</v>
      </c>
      <c r="D87" s="109" t="s">
        <v>113</v>
      </c>
      <c r="E87" s="230">
        <v>1</v>
      </c>
      <c r="F87" s="118" t="s">
        <v>518</v>
      </c>
      <c r="G87" s="338" t="s">
        <v>939</v>
      </c>
      <c r="H87" s="339">
        <v>251.29</v>
      </c>
      <c r="I87" s="113"/>
      <c r="J87" s="330"/>
      <c r="K87" s="330"/>
      <c r="L87" s="112"/>
      <c r="M87" s="115"/>
      <c r="N87" s="112"/>
      <c r="O87" s="112"/>
      <c r="P87" s="112"/>
      <c r="Q87" s="112"/>
      <c r="R87" s="112"/>
      <c r="S87" s="112"/>
      <c r="T87" s="112"/>
      <c r="U87" s="340"/>
      <c r="V87" s="113"/>
    </row>
    <row r="88" spans="1:22" ht="35.1" customHeight="1">
      <c r="A88" s="336"/>
      <c r="B88" s="336"/>
      <c r="C88" s="337"/>
      <c r="D88" s="109" t="s">
        <v>113</v>
      </c>
      <c r="E88" s="230">
        <v>2</v>
      </c>
      <c r="F88" s="118" t="s">
        <v>519</v>
      </c>
      <c r="G88" s="338"/>
      <c r="H88" s="339"/>
      <c r="I88" s="113"/>
      <c r="J88" s="331"/>
      <c r="K88" s="331"/>
      <c r="L88" s="112"/>
      <c r="M88" s="115"/>
      <c r="N88" s="112"/>
      <c r="O88" s="112"/>
      <c r="P88" s="112"/>
      <c r="Q88" s="112"/>
      <c r="R88" s="112"/>
      <c r="S88" s="112"/>
      <c r="T88" s="112"/>
      <c r="U88" s="340"/>
      <c r="V88" s="113"/>
    </row>
    <row r="89" spans="1:22" ht="35.1" customHeight="1">
      <c r="A89" s="336"/>
      <c r="B89" s="336"/>
      <c r="C89" s="337"/>
      <c r="D89" s="109" t="s">
        <v>114</v>
      </c>
      <c r="E89" s="230">
        <v>3</v>
      </c>
      <c r="F89" s="118" t="s">
        <v>520</v>
      </c>
      <c r="G89" s="338"/>
      <c r="H89" s="339"/>
      <c r="I89" s="113"/>
      <c r="J89" s="331"/>
      <c r="K89" s="331"/>
      <c r="L89" s="112"/>
      <c r="M89" s="115"/>
      <c r="N89" s="112"/>
      <c r="O89" s="112"/>
      <c r="P89" s="112"/>
      <c r="Q89" s="112"/>
      <c r="R89" s="112"/>
      <c r="S89" s="112"/>
      <c r="T89" s="112"/>
      <c r="U89" s="340"/>
      <c r="V89" s="113"/>
    </row>
    <row r="90" spans="1:22" ht="35.1" customHeight="1">
      <c r="A90" s="336"/>
      <c r="B90" s="336"/>
      <c r="C90" s="337"/>
      <c r="D90" s="109" t="s">
        <v>114</v>
      </c>
      <c r="E90" s="230">
        <v>4</v>
      </c>
      <c r="F90" s="118" t="s">
        <v>521</v>
      </c>
      <c r="G90" s="338"/>
      <c r="H90" s="339"/>
      <c r="I90" s="113"/>
      <c r="J90" s="331"/>
      <c r="K90" s="331"/>
      <c r="L90" s="112"/>
      <c r="M90" s="115"/>
      <c r="N90" s="112"/>
      <c r="O90" s="112"/>
      <c r="P90" s="112"/>
      <c r="Q90" s="112"/>
      <c r="R90" s="112"/>
      <c r="S90" s="112"/>
      <c r="T90" s="112"/>
      <c r="U90" s="340"/>
      <c r="V90" s="113"/>
    </row>
    <row r="91" spans="1:22" ht="35.1" customHeight="1">
      <c r="A91" s="336"/>
      <c r="B91" s="336"/>
      <c r="C91" s="337"/>
      <c r="D91" s="109" t="s">
        <v>115</v>
      </c>
      <c r="E91" s="230">
        <v>5</v>
      </c>
      <c r="F91" s="118" t="s">
        <v>522</v>
      </c>
      <c r="G91" s="338"/>
      <c r="H91" s="339"/>
      <c r="I91" s="113"/>
      <c r="J91" s="332"/>
      <c r="K91" s="332"/>
      <c r="L91" s="112"/>
      <c r="M91" s="115"/>
      <c r="N91" s="112"/>
      <c r="O91" s="112"/>
      <c r="P91" s="112"/>
      <c r="Q91" s="112"/>
      <c r="R91" s="112"/>
      <c r="S91" s="112"/>
      <c r="T91" s="112"/>
      <c r="U91" s="340"/>
      <c r="V91" s="113"/>
    </row>
    <row r="92" spans="1:22" ht="35.1" customHeight="1">
      <c r="A92" s="336">
        <v>21</v>
      </c>
      <c r="B92" s="336" t="s">
        <v>125</v>
      </c>
      <c r="C92" s="337" t="s">
        <v>116</v>
      </c>
      <c r="D92" s="109" t="s">
        <v>117</v>
      </c>
      <c r="E92" s="230">
        <v>1</v>
      </c>
      <c r="F92" s="118" t="s">
        <v>523</v>
      </c>
      <c r="G92" s="338" t="s">
        <v>939</v>
      </c>
      <c r="H92" s="339">
        <v>238.39</v>
      </c>
      <c r="I92" s="113"/>
      <c r="J92" s="330"/>
      <c r="K92" s="122"/>
      <c r="L92" s="112"/>
      <c r="M92" s="115"/>
      <c r="N92" s="112"/>
      <c r="O92" s="112"/>
      <c r="P92" s="112"/>
      <c r="Q92" s="112"/>
      <c r="R92" s="112"/>
      <c r="S92" s="112"/>
      <c r="T92" s="112"/>
      <c r="U92" s="340"/>
      <c r="V92" s="113"/>
    </row>
    <row r="93" spans="1:22" ht="35.1" customHeight="1">
      <c r="A93" s="336"/>
      <c r="B93" s="336"/>
      <c r="C93" s="337"/>
      <c r="D93" s="109" t="s">
        <v>117</v>
      </c>
      <c r="E93" s="230">
        <v>2</v>
      </c>
      <c r="F93" s="118" t="s">
        <v>524</v>
      </c>
      <c r="G93" s="338"/>
      <c r="H93" s="339"/>
      <c r="I93" s="113"/>
      <c r="J93" s="331"/>
      <c r="K93" s="123"/>
      <c r="L93" s="112"/>
      <c r="M93" s="115"/>
      <c r="N93" s="112"/>
      <c r="O93" s="112"/>
      <c r="P93" s="112"/>
      <c r="Q93" s="112"/>
      <c r="R93" s="112"/>
      <c r="S93" s="112"/>
      <c r="T93" s="112"/>
      <c r="U93" s="340"/>
      <c r="V93" s="113"/>
    </row>
    <row r="94" spans="1:22" ht="35.1" customHeight="1">
      <c r="A94" s="336"/>
      <c r="B94" s="336"/>
      <c r="C94" s="337"/>
      <c r="D94" s="109" t="s">
        <v>118</v>
      </c>
      <c r="E94" s="230">
        <v>3</v>
      </c>
      <c r="F94" s="118" t="s">
        <v>856</v>
      </c>
      <c r="G94" s="338"/>
      <c r="H94" s="339"/>
      <c r="I94" s="113"/>
      <c r="J94" s="331"/>
      <c r="K94" s="123"/>
      <c r="L94" s="112"/>
      <c r="M94" s="115"/>
      <c r="N94" s="112"/>
      <c r="O94" s="112"/>
      <c r="P94" s="112"/>
      <c r="Q94" s="112"/>
      <c r="R94" s="112"/>
      <c r="S94" s="112"/>
      <c r="T94" s="112"/>
      <c r="U94" s="340"/>
      <c r="V94" s="113"/>
    </row>
    <row r="95" spans="1:22" ht="35.1" customHeight="1">
      <c r="A95" s="336"/>
      <c r="B95" s="336"/>
      <c r="C95" s="337"/>
      <c r="D95" s="109" t="s">
        <v>118</v>
      </c>
      <c r="E95" s="230">
        <v>4</v>
      </c>
      <c r="F95" s="118" t="s">
        <v>525</v>
      </c>
      <c r="G95" s="338"/>
      <c r="H95" s="339"/>
      <c r="I95" s="113"/>
      <c r="J95" s="331"/>
      <c r="K95" s="123"/>
      <c r="L95" s="112"/>
      <c r="M95" s="115"/>
      <c r="N95" s="112"/>
      <c r="O95" s="112"/>
      <c r="P95" s="112"/>
      <c r="Q95" s="112"/>
      <c r="R95" s="112"/>
      <c r="S95" s="112"/>
      <c r="T95" s="112"/>
      <c r="U95" s="340"/>
      <c r="V95" s="113"/>
    </row>
    <row r="96" spans="1:22" ht="35.1" customHeight="1">
      <c r="A96" s="336"/>
      <c r="B96" s="336"/>
      <c r="C96" s="337"/>
      <c r="D96" s="109" t="s">
        <v>119</v>
      </c>
      <c r="E96" s="230">
        <v>5</v>
      </c>
      <c r="F96" s="118" t="s">
        <v>526</v>
      </c>
      <c r="G96" s="338"/>
      <c r="H96" s="339"/>
      <c r="I96" s="113"/>
      <c r="J96" s="332"/>
      <c r="K96" s="124"/>
      <c r="L96" s="112"/>
      <c r="M96" s="115"/>
      <c r="N96" s="112"/>
      <c r="O96" s="112"/>
      <c r="P96" s="112"/>
      <c r="Q96" s="112"/>
      <c r="R96" s="112"/>
      <c r="S96" s="112"/>
      <c r="T96" s="112"/>
      <c r="U96" s="340"/>
      <c r="V96" s="113"/>
    </row>
    <row r="97" spans="1:22" ht="35.1" customHeight="1">
      <c r="A97" s="336">
        <v>22</v>
      </c>
      <c r="B97" s="336" t="s">
        <v>126</v>
      </c>
      <c r="C97" s="337" t="s">
        <v>116</v>
      </c>
      <c r="D97" s="109" t="s">
        <v>120</v>
      </c>
      <c r="E97" s="230">
        <v>1</v>
      </c>
      <c r="F97" s="118" t="s">
        <v>854</v>
      </c>
      <c r="G97" s="338" t="s">
        <v>1005</v>
      </c>
      <c r="H97" s="339">
        <v>287.17</v>
      </c>
      <c r="I97" s="113"/>
      <c r="J97" s="340"/>
      <c r="K97" s="340"/>
      <c r="L97" s="156"/>
      <c r="M97" s="156">
        <v>1</v>
      </c>
      <c r="O97" s="112"/>
      <c r="P97" s="112"/>
      <c r="Q97" s="112"/>
      <c r="R97" s="112"/>
      <c r="S97" s="112"/>
      <c r="T97" s="112"/>
      <c r="U97" s="340"/>
      <c r="V97" s="113"/>
    </row>
    <row r="98" spans="1:22" ht="35.1" customHeight="1">
      <c r="A98" s="336"/>
      <c r="B98" s="336"/>
      <c r="C98" s="337"/>
      <c r="D98" s="109" t="s">
        <v>121</v>
      </c>
      <c r="E98" s="230">
        <v>2</v>
      </c>
      <c r="F98" s="118" t="s">
        <v>527</v>
      </c>
      <c r="G98" s="338"/>
      <c r="H98" s="339"/>
      <c r="I98" s="1"/>
      <c r="J98" s="340"/>
      <c r="K98" s="340"/>
      <c r="L98" s="156"/>
      <c r="M98" s="156">
        <v>1</v>
      </c>
      <c r="O98" s="112"/>
      <c r="P98" s="112"/>
      <c r="Q98" s="112"/>
      <c r="R98" s="112"/>
      <c r="S98" s="112"/>
      <c r="T98" s="112"/>
      <c r="U98" s="340"/>
      <c r="V98" s="113"/>
    </row>
    <row r="99" spans="1:22" ht="35.1" customHeight="1">
      <c r="A99" s="336"/>
      <c r="B99" s="336"/>
      <c r="C99" s="337"/>
      <c r="D99" s="109" t="s">
        <v>121</v>
      </c>
      <c r="E99" s="230">
        <v>3</v>
      </c>
      <c r="F99" s="118" t="s">
        <v>528</v>
      </c>
      <c r="G99" s="338"/>
      <c r="H99" s="339"/>
      <c r="I99" s="1"/>
      <c r="J99" s="340"/>
      <c r="K99" s="340"/>
      <c r="L99" s="156"/>
      <c r="M99" s="156">
        <v>1</v>
      </c>
      <c r="O99" s="112"/>
      <c r="P99" s="112"/>
      <c r="Q99" s="112"/>
      <c r="R99" s="112"/>
      <c r="S99" s="112"/>
      <c r="T99" s="112"/>
      <c r="U99" s="340"/>
      <c r="V99" s="113"/>
    </row>
    <row r="100" spans="1:22" ht="35.1" customHeight="1">
      <c r="A100" s="336"/>
      <c r="B100" s="336"/>
      <c r="C100" s="337"/>
      <c r="D100" s="109" t="s">
        <v>121</v>
      </c>
      <c r="E100" s="230">
        <v>4</v>
      </c>
      <c r="F100" s="118" t="s">
        <v>529</v>
      </c>
      <c r="G100" s="338"/>
      <c r="H100" s="339"/>
      <c r="I100" s="1"/>
      <c r="J100" s="340"/>
      <c r="K100" s="340"/>
      <c r="L100" s="156"/>
      <c r="M100" s="156">
        <v>1</v>
      </c>
      <c r="O100" s="112"/>
      <c r="P100" s="112"/>
      <c r="Q100" s="112"/>
      <c r="R100" s="112"/>
      <c r="S100" s="112"/>
      <c r="T100" s="112"/>
      <c r="U100" s="340"/>
      <c r="V100" s="113"/>
    </row>
    <row r="101" spans="1:22" ht="35.1" customHeight="1">
      <c r="A101" s="336"/>
      <c r="B101" s="336"/>
      <c r="C101" s="337"/>
      <c r="D101" s="109" t="s">
        <v>122</v>
      </c>
      <c r="E101" s="230">
        <v>5</v>
      </c>
      <c r="F101" s="118" t="s">
        <v>530</v>
      </c>
      <c r="G101" s="338"/>
      <c r="H101" s="339"/>
      <c r="I101" s="113"/>
      <c r="J101" s="340"/>
      <c r="K101" s="340"/>
      <c r="L101" s="156">
        <v>1</v>
      </c>
      <c r="M101" s="115"/>
      <c r="N101" s="112"/>
      <c r="O101" s="112"/>
      <c r="P101" s="112"/>
      <c r="Q101" s="112"/>
      <c r="R101" s="112"/>
      <c r="S101" s="112"/>
      <c r="T101" s="112"/>
      <c r="U101" s="340"/>
      <c r="V101" s="113" t="s">
        <v>998</v>
      </c>
    </row>
    <row r="102" spans="1:22" ht="35.1" customHeight="1">
      <c r="A102" s="336"/>
      <c r="B102" s="336"/>
      <c r="C102" s="337"/>
      <c r="D102" s="109" t="s">
        <v>122</v>
      </c>
      <c r="E102" s="230">
        <v>6</v>
      </c>
      <c r="F102" s="118" t="s">
        <v>531</v>
      </c>
      <c r="G102" s="338"/>
      <c r="H102" s="339"/>
      <c r="I102" s="113">
        <v>1</v>
      </c>
      <c r="J102" s="340"/>
      <c r="K102" s="340"/>
      <c r="L102" s="112"/>
      <c r="M102" s="115"/>
      <c r="N102" s="112"/>
      <c r="O102" s="112"/>
      <c r="P102" s="112"/>
      <c r="Q102" s="112"/>
      <c r="R102" s="112"/>
      <c r="S102" s="112"/>
      <c r="T102" s="112"/>
      <c r="U102" s="340"/>
      <c r="V102" s="113" t="s">
        <v>945</v>
      </c>
    </row>
    <row r="103" spans="1:22" ht="35.1" customHeight="1">
      <c r="A103" s="336">
        <v>23</v>
      </c>
      <c r="B103" s="336" t="s">
        <v>127</v>
      </c>
      <c r="C103" s="337" t="s">
        <v>116</v>
      </c>
      <c r="D103" s="109" t="s">
        <v>130</v>
      </c>
      <c r="E103" s="230">
        <v>1</v>
      </c>
      <c r="F103" s="118" t="s">
        <v>532</v>
      </c>
      <c r="G103" s="338" t="s">
        <v>872</v>
      </c>
      <c r="H103" s="339">
        <v>291.76</v>
      </c>
      <c r="I103" s="113"/>
      <c r="J103" s="330" t="s">
        <v>966</v>
      </c>
      <c r="K103" s="330" t="s">
        <v>956</v>
      </c>
      <c r="L103" s="111"/>
      <c r="M103" s="111">
        <v>1</v>
      </c>
      <c r="N103" s="112"/>
      <c r="O103" s="112"/>
      <c r="P103" s="112"/>
      <c r="Q103" s="112"/>
      <c r="R103" s="112"/>
      <c r="S103" s="112"/>
      <c r="T103" s="112"/>
      <c r="U103" s="340">
        <v>18.71</v>
      </c>
      <c r="V103" s="113"/>
    </row>
    <row r="104" spans="1:22" ht="35.1" customHeight="1">
      <c r="A104" s="336"/>
      <c r="B104" s="336"/>
      <c r="C104" s="337"/>
      <c r="D104" s="109" t="s">
        <v>130</v>
      </c>
      <c r="E104" s="230">
        <v>2</v>
      </c>
      <c r="F104" s="118" t="s">
        <v>533</v>
      </c>
      <c r="G104" s="338"/>
      <c r="H104" s="339"/>
      <c r="I104" s="113"/>
      <c r="J104" s="331"/>
      <c r="K104" s="331"/>
      <c r="L104" s="111"/>
      <c r="M104" s="114"/>
      <c r="N104" s="111"/>
      <c r="O104" s="111"/>
      <c r="P104" s="111"/>
      <c r="Q104" s="111">
        <v>1</v>
      </c>
      <c r="R104" s="112"/>
      <c r="S104" s="112"/>
      <c r="T104" s="112"/>
      <c r="U104" s="340"/>
      <c r="V104" s="113" t="s">
        <v>997</v>
      </c>
    </row>
    <row r="105" spans="1:22" ht="35.1" customHeight="1">
      <c r="A105" s="336"/>
      <c r="B105" s="336"/>
      <c r="C105" s="337"/>
      <c r="D105" s="109" t="s">
        <v>130</v>
      </c>
      <c r="E105" s="230">
        <v>3</v>
      </c>
      <c r="F105" s="118" t="s">
        <v>534</v>
      </c>
      <c r="G105" s="338"/>
      <c r="H105" s="339"/>
      <c r="I105" s="113"/>
      <c r="J105" s="331"/>
      <c r="K105" s="331"/>
      <c r="L105" s="111"/>
      <c r="M105" s="111"/>
      <c r="N105" s="111">
        <v>1</v>
      </c>
      <c r="O105" s="112"/>
      <c r="P105" s="112"/>
      <c r="Q105" s="112"/>
      <c r="R105" s="112"/>
      <c r="S105" s="112"/>
      <c r="T105" s="112"/>
      <c r="U105" s="340"/>
      <c r="V105" s="113"/>
    </row>
    <row r="106" spans="1:22" ht="35.1" customHeight="1">
      <c r="A106" s="336"/>
      <c r="B106" s="336"/>
      <c r="C106" s="337"/>
      <c r="D106" s="109" t="s">
        <v>131</v>
      </c>
      <c r="E106" s="230">
        <v>4</v>
      </c>
      <c r="F106" s="118" t="s">
        <v>535</v>
      </c>
      <c r="G106" s="338"/>
      <c r="H106" s="339"/>
      <c r="I106" s="113"/>
      <c r="J106" s="331"/>
      <c r="K106" s="331"/>
      <c r="L106" s="111"/>
      <c r="M106" s="114"/>
      <c r="N106" s="114"/>
      <c r="O106" s="111">
        <v>1</v>
      </c>
      <c r="P106" s="112"/>
      <c r="Q106" s="112"/>
      <c r="R106" s="112"/>
      <c r="S106" s="112"/>
      <c r="T106" s="112"/>
      <c r="U106" s="340"/>
      <c r="V106" s="113" t="s">
        <v>946</v>
      </c>
    </row>
    <row r="107" spans="1:22" ht="35.1" customHeight="1">
      <c r="A107" s="336"/>
      <c r="B107" s="336"/>
      <c r="C107" s="337"/>
      <c r="D107" s="109" t="s">
        <v>131</v>
      </c>
      <c r="E107" s="230">
        <v>5</v>
      </c>
      <c r="F107" s="118" t="s">
        <v>536</v>
      </c>
      <c r="G107" s="338"/>
      <c r="H107" s="339"/>
      <c r="I107" s="113"/>
      <c r="J107" s="331"/>
      <c r="K107" s="331"/>
      <c r="L107" s="111"/>
      <c r="M107" s="114"/>
      <c r="N107" s="111"/>
      <c r="O107" s="111"/>
      <c r="P107" s="111"/>
      <c r="Q107" s="111"/>
      <c r="R107" s="111">
        <v>1</v>
      </c>
      <c r="S107" s="112"/>
      <c r="T107" s="112"/>
      <c r="U107" s="340"/>
      <c r="V107" s="113" t="s">
        <v>999</v>
      </c>
    </row>
    <row r="108" spans="1:22" ht="35.1" customHeight="1">
      <c r="A108" s="336"/>
      <c r="B108" s="336"/>
      <c r="C108" s="337"/>
      <c r="D108" s="109" t="s">
        <v>131</v>
      </c>
      <c r="E108" s="230">
        <v>6</v>
      </c>
      <c r="F108" s="118" t="s">
        <v>537</v>
      </c>
      <c r="G108" s="338"/>
      <c r="H108" s="339"/>
      <c r="I108" s="113"/>
      <c r="J108" s="332"/>
      <c r="K108" s="332"/>
      <c r="L108" s="111"/>
      <c r="M108" s="114"/>
      <c r="N108" s="111"/>
      <c r="O108" s="111"/>
      <c r="P108" s="111"/>
      <c r="Q108" s="111"/>
      <c r="R108" s="111">
        <v>1</v>
      </c>
      <c r="S108" s="112"/>
      <c r="T108" s="112"/>
      <c r="U108" s="340"/>
      <c r="V108" s="113"/>
    </row>
    <row r="109" spans="1:22" ht="35.1" customHeight="1">
      <c r="A109" s="336">
        <v>24</v>
      </c>
      <c r="B109" s="336" t="s">
        <v>128</v>
      </c>
      <c r="C109" s="337" t="s">
        <v>116</v>
      </c>
      <c r="D109" s="109" t="s">
        <v>132</v>
      </c>
      <c r="E109" s="230">
        <v>1</v>
      </c>
      <c r="F109" s="118" t="s">
        <v>538</v>
      </c>
      <c r="G109" s="338" t="s">
        <v>873</v>
      </c>
      <c r="H109" s="341">
        <f>289.53/6*5</f>
        <v>241.27499999999998</v>
      </c>
      <c r="I109" s="113"/>
      <c r="J109" s="330" t="s">
        <v>965</v>
      </c>
      <c r="K109" s="330" t="s">
        <v>956</v>
      </c>
      <c r="L109" s="111"/>
      <c r="M109" s="114"/>
      <c r="N109" s="111"/>
      <c r="O109" s="111"/>
      <c r="P109" s="111">
        <v>1</v>
      </c>
      <c r="Q109" s="112"/>
      <c r="R109" s="112"/>
      <c r="S109" s="112"/>
      <c r="T109" s="112"/>
      <c r="U109" s="340"/>
      <c r="V109" s="113" t="s">
        <v>1000</v>
      </c>
    </row>
    <row r="110" spans="1:22" ht="35.1" customHeight="1">
      <c r="A110" s="336"/>
      <c r="B110" s="336"/>
      <c r="C110" s="337"/>
      <c r="D110" s="109" t="s">
        <v>132</v>
      </c>
      <c r="E110" s="230">
        <v>2</v>
      </c>
      <c r="F110" s="118" t="s">
        <v>539</v>
      </c>
      <c r="G110" s="338"/>
      <c r="H110" s="341"/>
      <c r="I110" s="113"/>
      <c r="J110" s="331"/>
      <c r="K110" s="331"/>
      <c r="L110" s="111"/>
      <c r="M110" s="114"/>
      <c r="N110" s="111"/>
      <c r="O110" s="111"/>
      <c r="P110" s="111"/>
      <c r="Q110" s="111">
        <v>1</v>
      </c>
      <c r="R110" s="112"/>
      <c r="S110" s="112"/>
      <c r="T110" s="112"/>
      <c r="U110" s="340"/>
      <c r="V110" s="113" t="s">
        <v>997</v>
      </c>
    </row>
    <row r="111" spans="1:22" ht="35.1" customHeight="1">
      <c r="A111" s="336"/>
      <c r="B111" s="336"/>
      <c r="C111" s="337"/>
      <c r="D111" s="109" t="s">
        <v>133</v>
      </c>
      <c r="E111" s="230">
        <v>3</v>
      </c>
      <c r="F111" s="118" t="s">
        <v>540</v>
      </c>
      <c r="G111" s="338"/>
      <c r="H111" s="341"/>
      <c r="I111" s="113"/>
      <c r="J111" s="331"/>
      <c r="K111" s="331"/>
      <c r="L111" s="111"/>
      <c r="M111" s="114"/>
      <c r="N111" s="114"/>
      <c r="O111" s="111">
        <v>1</v>
      </c>
      <c r="P111" s="112"/>
      <c r="Q111" s="112"/>
      <c r="R111" s="112"/>
      <c r="S111" s="112"/>
      <c r="T111" s="112"/>
      <c r="U111" s="340"/>
      <c r="V111" s="113"/>
    </row>
    <row r="112" spans="1:22" ht="35.1" customHeight="1">
      <c r="A112" s="336"/>
      <c r="B112" s="336"/>
      <c r="C112" s="337"/>
      <c r="D112" s="109" t="s">
        <v>133</v>
      </c>
      <c r="E112" s="230">
        <v>4</v>
      </c>
      <c r="F112" s="118" t="s">
        <v>541</v>
      </c>
      <c r="G112" s="338"/>
      <c r="H112" s="341"/>
      <c r="I112" s="113"/>
      <c r="J112" s="331"/>
      <c r="K112" s="331"/>
      <c r="L112" s="111"/>
      <c r="M112" s="114"/>
      <c r="N112" s="111"/>
      <c r="O112" s="111"/>
      <c r="P112" s="111"/>
      <c r="Q112" s="111"/>
      <c r="R112" s="111">
        <v>1</v>
      </c>
      <c r="S112" s="150"/>
      <c r="T112" s="112"/>
      <c r="U112" s="340"/>
      <c r="V112" s="113"/>
    </row>
    <row r="113" spans="1:22" ht="35.1" customHeight="1">
      <c r="A113" s="336"/>
      <c r="B113" s="336"/>
      <c r="C113" s="337"/>
      <c r="D113" s="109" t="s">
        <v>134</v>
      </c>
      <c r="E113" s="230">
        <v>5</v>
      </c>
      <c r="F113" s="118" t="s">
        <v>542</v>
      </c>
      <c r="G113" s="338"/>
      <c r="H113" s="341"/>
      <c r="I113" s="113"/>
      <c r="J113" s="332"/>
      <c r="K113" s="332"/>
      <c r="L113" s="111"/>
      <c r="M113" s="114"/>
      <c r="N113" s="111"/>
      <c r="O113" s="111"/>
      <c r="P113" s="111"/>
      <c r="Q113" s="111"/>
      <c r="R113" s="111">
        <v>1</v>
      </c>
      <c r="T113" s="112"/>
      <c r="U113" s="340"/>
      <c r="V113" s="113"/>
    </row>
    <row r="114" spans="1:22" ht="35.1" customHeight="1">
      <c r="A114" s="116">
        <v>25</v>
      </c>
      <c r="B114" s="116" t="s">
        <v>129</v>
      </c>
      <c r="C114" s="117" t="s">
        <v>116</v>
      </c>
      <c r="D114" s="109" t="s">
        <v>135</v>
      </c>
      <c r="E114" s="230">
        <v>1</v>
      </c>
      <c r="F114" s="118" t="s">
        <v>543</v>
      </c>
      <c r="G114" s="126" t="s">
        <v>833</v>
      </c>
      <c r="H114" s="127">
        <v>49.17</v>
      </c>
      <c r="I114" s="113"/>
      <c r="J114" s="120" t="s">
        <v>962</v>
      </c>
      <c r="K114" s="120" t="s">
        <v>956</v>
      </c>
      <c r="L114" s="111"/>
      <c r="M114" s="114"/>
      <c r="N114" s="111"/>
      <c r="O114" s="111"/>
      <c r="P114" s="111"/>
      <c r="Q114" s="111"/>
      <c r="R114" s="111"/>
      <c r="S114" s="111"/>
      <c r="T114" s="111">
        <v>1</v>
      </c>
      <c r="U114" s="148">
        <v>21.44</v>
      </c>
      <c r="V114" s="120" t="s">
        <v>948</v>
      </c>
    </row>
    <row r="115" spans="1:22" ht="35.1" customHeight="1">
      <c r="A115" s="125"/>
      <c r="B115" s="343" t="s">
        <v>22</v>
      </c>
      <c r="C115" s="343"/>
      <c r="D115" s="343"/>
      <c r="E115" s="232">
        <f>E12+E18+E22+E26+E30+E33+E34+E39+E44+E49+E53+E57+E62+E66+E70+E75+E79+E82+E86+E91+E96+E102+E108+E113+E114</f>
        <v>107</v>
      </c>
      <c r="F115" s="135"/>
      <c r="G115" s="128"/>
      <c r="H115" s="129">
        <f>H8+H13+H19+H23+H27+H31+H34+H35+H40+H45+H50+H54+H58+H63+H67+H71+H76+H80+H83+H87+H92+H97+H103+H109+H114</f>
        <v>5277.099666666667</v>
      </c>
      <c r="I115" s="130">
        <f>SUM(I8:I114)</f>
        <v>17</v>
      </c>
      <c r="J115" s="130"/>
      <c r="K115" s="130"/>
      <c r="L115" s="130">
        <f t="shared" ref="L115:U115" si="0">SUM(L8:L114)</f>
        <v>2</v>
      </c>
      <c r="M115" s="130">
        <f t="shared" si="0"/>
        <v>8</v>
      </c>
      <c r="N115" s="130">
        <f t="shared" si="0"/>
        <v>3</v>
      </c>
      <c r="O115" s="130">
        <f t="shared" si="0"/>
        <v>7</v>
      </c>
      <c r="P115" s="130">
        <f t="shared" si="0"/>
        <v>12</v>
      </c>
      <c r="Q115" s="130">
        <f t="shared" si="0"/>
        <v>3</v>
      </c>
      <c r="R115" s="130">
        <f>SUM(R8:R114)</f>
        <v>11</v>
      </c>
      <c r="S115" s="130">
        <f t="shared" si="0"/>
        <v>9</v>
      </c>
      <c r="T115" s="130">
        <f t="shared" si="0"/>
        <v>1</v>
      </c>
      <c r="U115" s="130">
        <f t="shared" si="0"/>
        <v>332.34</v>
      </c>
      <c r="V115" s="110"/>
    </row>
    <row r="116" spans="1:22" ht="57.75" customHeight="1">
      <c r="A116" s="335" t="s">
        <v>935</v>
      </c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</row>
    <row r="117" spans="1:22" ht="37.5">
      <c r="A117" s="118" t="s">
        <v>0</v>
      </c>
      <c r="B117" s="118" t="s">
        <v>1</v>
      </c>
      <c r="C117" s="118" t="s">
        <v>2</v>
      </c>
      <c r="D117" s="333" t="s">
        <v>3</v>
      </c>
      <c r="E117" s="334"/>
      <c r="F117" s="118" t="s">
        <v>4</v>
      </c>
      <c r="G117" s="131"/>
      <c r="H117" s="132"/>
      <c r="I117" s="132"/>
      <c r="J117" s="133"/>
      <c r="K117" s="133"/>
      <c r="L117" s="132"/>
      <c r="M117" s="132"/>
      <c r="N117" s="132"/>
      <c r="O117" s="132"/>
      <c r="P117" s="132"/>
      <c r="Q117" s="132"/>
      <c r="R117" s="132"/>
      <c r="S117" s="132"/>
      <c r="T117" s="132"/>
      <c r="U117" s="155"/>
      <c r="V117" s="132"/>
    </row>
    <row r="118" spans="1:22" ht="37.5">
      <c r="A118" s="109">
        <v>1</v>
      </c>
      <c r="B118" s="109" t="s">
        <v>71</v>
      </c>
      <c r="C118" s="125" t="s">
        <v>79</v>
      </c>
      <c r="D118" s="333" t="s">
        <v>905</v>
      </c>
      <c r="E118" s="334"/>
      <c r="F118" s="118" t="s">
        <v>906</v>
      </c>
      <c r="G118" s="131"/>
      <c r="H118" s="132"/>
      <c r="I118" s="132"/>
      <c r="J118" s="133"/>
      <c r="K118" s="133"/>
      <c r="L118" s="132"/>
      <c r="M118" s="132"/>
      <c r="N118" s="132"/>
      <c r="O118" s="132"/>
      <c r="P118" s="132"/>
      <c r="Q118" s="132"/>
      <c r="R118" s="132"/>
      <c r="S118" s="132"/>
      <c r="T118" s="132"/>
      <c r="U118" s="155"/>
      <c r="V118" s="132"/>
    </row>
    <row r="119" spans="1:22" ht="56.25">
      <c r="A119" s="109">
        <v>2</v>
      </c>
      <c r="B119" s="109" t="s">
        <v>72</v>
      </c>
      <c r="C119" s="125" t="s">
        <v>79</v>
      </c>
      <c r="D119" s="333" t="s">
        <v>65</v>
      </c>
      <c r="E119" s="334"/>
      <c r="F119" s="118" t="s">
        <v>886</v>
      </c>
      <c r="G119" s="131"/>
      <c r="H119" s="132"/>
      <c r="I119" s="132"/>
      <c r="J119" s="133"/>
      <c r="K119" s="133"/>
      <c r="L119" s="132"/>
      <c r="M119" s="132"/>
      <c r="N119" s="132"/>
      <c r="O119" s="132"/>
      <c r="P119" s="132"/>
      <c r="Q119" s="132"/>
      <c r="R119" s="132"/>
      <c r="S119" s="132"/>
      <c r="T119" s="132"/>
      <c r="U119" s="155"/>
      <c r="V119" s="132"/>
    </row>
    <row r="120" spans="1:22" ht="37.5">
      <c r="A120" s="109">
        <v>3</v>
      </c>
      <c r="B120" s="109" t="s">
        <v>74</v>
      </c>
      <c r="C120" s="125" t="s">
        <v>79</v>
      </c>
      <c r="D120" s="333" t="s">
        <v>68</v>
      </c>
      <c r="E120" s="334"/>
      <c r="F120" s="118" t="s">
        <v>907</v>
      </c>
      <c r="G120" s="131"/>
      <c r="H120" s="132"/>
      <c r="I120" s="132"/>
      <c r="J120" s="133"/>
      <c r="K120" s="133"/>
      <c r="L120" s="132"/>
      <c r="M120" s="132"/>
      <c r="N120" s="132"/>
      <c r="O120" s="132"/>
      <c r="P120" s="132"/>
      <c r="Q120" s="132"/>
      <c r="R120" s="132"/>
      <c r="S120" s="132"/>
      <c r="T120" s="132"/>
      <c r="U120" s="155"/>
      <c r="V120" s="132"/>
    </row>
    <row r="121" spans="1:22" ht="37.5">
      <c r="A121" s="109">
        <v>4</v>
      </c>
      <c r="B121" s="109" t="s">
        <v>74</v>
      </c>
      <c r="C121" s="125" t="s">
        <v>79</v>
      </c>
      <c r="D121" s="333" t="s">
        <v>908</v>
      </c>
      <c r="E121" s="334"/>
      <c r="F121" s="118" t="s">
        <v>909</v>
      </c>
      <c r="G121" s="131"/>
      <c r="H121" s="132"/>
      <c r="I121" s="132"/>
      <c r="J121" s="133"/>
      <c r="K121" s="133"/>
      <c r="L121" s="132"/>
      <c r="M121" s="132"/>
      <c r="N121" s="132"/>
      <c r="O121" s="132"/>
      <c r="P121" s="132"/>
      <c r="Q121" s="132"/>
      <c r="R121" s="132"/>
      <c r="S121" s="132"/>
      <c r="T121" s="132"/>
      <c r="U121" s="155"/>
      <c r="V121" s="132"/>
    </row>
    <row r="122" spans="1:22" ht="37.5">
      <c r="A122" s="109">
        <v>5</v>
      </c>
      <c r="B122" s="109" t="s">
        <v>83</v>
      </c>
      <c r="C122" s="125" t="s">
        <v>80</v>
      </c>
      <c r="D122" s="333" t="s">
        <v>92</v>
      </c>
      <c r="E122" s="334"/>
      <c r="F122" s="118" t="s">
        <v>910</v>
      </c>
      <c r="G122" s="131"/>
      <c r="H122" s="132"/>
      <c r="I122" s="132"/>
      <c r="J122" s="133"/>
      <c r="K122" s="133"/>
      <c r="L122" s="132"/>
      <c r="M122" s="132"/>
      <c r="N122" s="132"/>
      <c r="O122" s="132"/>
      <c r="P122" s="132"/>
      <c r="Q122" s="132"/>
      <c r="R122" s="132"/>
      <c r="S122" s="132"/>
      <c r="T122" s="132"/>
      <c r="U122" s="155"/>
      <c r="V122" s="132"/>
    </row>
    <row r="123" spans="1:22" ht="56.25">
      <c r="A123" s="109">
        <v>6</v>
      </c>
      <c r="B123" s="109" t="s">
        <v>128</v>
      </c>
      <c r="C123" s="125" t="s">
        <v>116</v>
      </c>
      <c r="D123" s="333" t="s">
        <v>133</v>
      </c>
      <c r="E123" s="334"/>
      <c r="F123" s="118" t="s">
        <v>911</v>
      </c>
      <c r="G123" s="131"/>
      <c r="H123" s="132"/>
      <c r="I123" s="132"/>
      <c r="J123" s="133"/>
      <c r="K123" s="133"/>
      <c r="L123" s="132"/>
      <c r="M123" s="132"/>
      <c r="N123" s="132"/>
      <c r="O123" s="132"/>
      <c r="P123" s="132"/>
      <c r="Q123" s="132"/>
      <c r="R123" s="132"/>
      <c r="S123" s="132"/>
      <c r="T123" s="132"/>
      <c r="U123" s="155"/>
      <c r="V123" s="132"/>
    </row>
  </sheetData>
  <mergeCells count="218">
    <mergeCell ref="U27:U30"/>
    <mergeCell ref="U31:U33"/>
    <mergeCell ref="T6:T7"/>
    <mergeCell ref="A58:A62"/>
    <mergeCell ref="A63:A66"/>
    <mergeCell ref="B63:B66"/>
    <mergeCell ref="C63:C66"/>
    <mergeCell ref="G63:G66"/>
    <mergeCell ref="A35:A39"/>
    <mergeCell ref="G40:G44"/>
    <mergeCell ref="B58:B62"/>
    <mergeCell ref="C58:C62"/>
    <mergeCell ref="G58:G62"/>
    <mergeCell ref="G50:G53"/>
    <mergeCell ref="C54:C57"/>
    <mergeCell ref="G54:G57"/>
    <mergeCell ref="A45:A49"/>
    <mergeCell ref="B45:B49"/>
    <mergeCell ref="C45:C49"/>
    <mergeCell ref="G45:G49"/>
    <mergeCell ref="A50:A53"/>
    <mergeCell ref="U8:U12"/>
    <mergeCell ref="U13:U18"/>
    <mergeCell ref="A8:A1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A3:U3"/>
    <mergeCell ref="G8:G12"/>
    <mergeCell ref="H8:H12"/>
    <mergeCell ref="A13:A18"/>
    <mergeCell ref="B13:B18"/>
    <mergeCell ref="A27:A30"/>
    <mergeCell ref="B27:B30"/>
    <mergeCell ref="C27:C30"/>
    <mergeCell ref="G27:G30"/>
    <mergeCell ref="H27:H30"/>
    <mergeCell ref="A23:A26"/>
    <mergeCell ref="B23:B26"/>
    <mergeCell ref="C23:C26"/>
    <mergeCell ref="G23:G26"/>
    <mergeCell ref="H23:H26"/>
    <mergeCell ref="B8:B12"/>
    <mergeCell ref="C8:C12"/>
    <mergeCell ref="U19:U22"/>
    <mergeCell ref="U23:U26"/>
    <mergeCell ref="B115:D115"/>
    <mergeCell ref="Q6:R6"/>
    <mergeCell ref="S6:S7"/>
    <mergeCell ref="G5:G7"/>
    <mergeCell ref="C13:C18"/>
    <mergeCell ref="G13:G18"/>
    <mergeCell ref="H13:H18"/>
    <mergeCell ref="B19:B22"/>
    <mergeCell ref="C19:C22"/>
    <mergeCell ref="G19:G22"/>
    <mergeCell ref="H19:H22"/>
    <mergeCell ref="H40:H44"/>
    <mergeCell ref="C40:C44"/>
    <mergeCell ref="H54:H57"/>
    <mergeCell ref="H58:H62"/>
    <mergeCell ref="F5:F7"/>
    <mergeCell ref="B35:B39"/>
    <mergeCell ref="C35:C39"/>
    <mergeCell ref="G35:G39"/>
    <mergeCell ref="H35:H39"/>
    <mergeCell ref="H50:H53"/>
    <mergeCell ref="H45:H49"/>
    <mergeCell ref="U67:U70"/>
    <mergeCell ref="U63:U66"/>
    <mergeCell ref="C71:C75"/>
    <mergeCell ref="B31:B33"/>
    <mergeCell ref="C31:C33"/>
    <mergeCell ref="G31:G33"/>
    <mergeCell ref="H63:H66"/>
    <mergeCell ref="U58:U62"/>
    <mergeCell ref="U54:U57"/>
    <mergeCell ref="U35:U39"/>
    <mergeCell ref="U40:U44"/>
    <mergeCell ref="U45:U49"/>
    <mergeCell ref="U50:U53"/>
    <mergeCell ref="G67:G70"/>
    <mergeCell ref="H67:H70"/>
    <mergeCell ref="U71:U75"/>
    <mergeCell ref="B40:B44"/>
    <mergeCell ref="B67:B70"/>
    <mergeCell ref="C67:C70"/>
    <mergeCell ref="B50:B53"/>
    <mergeCell ref="C50:C53"/>
    <mergeCell ref="J31:J33"/>
    <mergeCell ref="K31:K33"/>
    <mergeCell ref="J35:J39"/>
    <mergeCell ref="A54:A57"/>
    <mergeCell ref="B54:B57"/>
    <mergeCell ref="A19:A22"/>
    <mergeCell ref="A71:A75"/>
    <mergeCell ref="B71:B75"/>
    <mergeCell ref="G71:G75"/>
    <mergeCell ref="H71:H75"/>
    <mergeCell ref="A67:A70"/>
    <mergeCell ref="A40:A44"/>
    <mergeCell ref="A31:A33"/>
    <mergeCell ref="H31:H33"/>
    <mergeCell ref="A76:A79"/>
    <mergeCell ref="B76:B79"/>
    <mergeCell ref="C76:C79"/>
    <mergeCell ref="G76:G79"/>
    <mergeCell ref="H76:H79"/>
    <mergeCell ref="U76:U79"/>
    <mergeCell ref="A80:A82"/>
    <mergeCell ref="B80:B82"/>
    <mergeCell ref="C80:C82"/>
    <mergeCell ref="G80:G82"/>
    <mergeCell ref="H80:H82"/>
    <mergeCell ref="U80:U82"/>
    <mergeCell ref="J80:J82"/>
    <mergeCell ref="K80:K82"/>
    <mergeCell ref="A92:A96"/>
    <mergeCell ref="B92:B96"/>
    <mergeCell ref="C92:C96"/>
    <mergeCell ref="G92:G96"/>
    <mergeCell ref="H92:H96"/>
    <mergeCell ref="U92:U96"/>
    <mergeCell ref="A97:A102"/>
    <mergeCell ref="G97:G102"/>
    <mergeCell ref="H97:H102"/>
    <mergeCell ref="U97:U102"/>
    <mergeCell ref="B97:B102"/>
    <mergeCell ref="C97:C102"/>
    <mergeCell ref="J92:J96"/>
    <mergeCell ref="J97:J102"/>
    <mergeCell ref="K97:K102"/>
    <mergeCell ref="A83:A86"/>
    <mergeCell ref="B83:B86"/>
    <mergeCell ref="C83:C86"/>
    <mergeCell ref="G83:G86"/>
    <mergeCell ref="H83:H86"/>
    <mergeCell ref="U83:U86"/>
    <mergeCell ref="A87:A91"/>
    <mergeCell ref="B87:B91"/>
    <mergeCell ref="C87:C91"/>
    <mergeCell ref="G87:G91"/>
    <mergeCell ref="H87:H91"/>
    <mergeCell ref="U87:U91"/>
    <mergeCell ref="J83:J86"/>
    <mergeCell ref="K83:K86"/>
    <mergeCell ref="J87:J91"/>
    <mergeCell ref="K87:K91"/>
    <mergeCell ref="D117:E117"/>
    <mergeCell ref="D118:E118"/>
    <mergeCell ref="D119:E119"/>
    <mergeCell ref="D120:E120"/>
    <mergeCell ref="D121:E121"/>
    <mergeCell ref="D122:E122"/>
    <mergeCell ref="D123:E123"/>
    <mergeCell ref="A116:V116"/>
    <mergeCell ref="A103:A108"/>
    <mergeCell ref="B103:B108"/>
    <mergeCell ref="C103:C108"/>
    <mergeCell ref="G103:G108"/>
    <mergeCell ref="H103:H108"/>
    <mergeCell ref="U103:U108"/>
    <mergeCell ref="A109:A113"/>
    <mergeCell ref="B109:B113"/>
    <mergeCell ref="C109:C113"/>
    <mergeCell ref="G109:G113"/>
    <mergeCell ref="H109:H113"/>
    <mergeCell ref="U109:U113"/>
    <mergeCell ref="J103:J108"/>
    <mergeCell ref="K103:K108"/>
    <mergeCell ref="J109:J113"/>
    <mergeCell ref="K109:K113"/>
    <mergeCell ref="J8:J12"/>
    <mergeCell ref="K8:K12"/>
    <mergeCell ref="J13:J18"/>
    <mergeCell ref="K13:K18"/>
    <mergeCell ref="J19:J22"/>
    <mergeCell ref="K19:K22"/>
    <mergeCell ref="J23:J26"/>
    <mergeCell ref="K23:K26"/>
    <mergeCell ref="J27:J30"/>
    <mergeCell ref="K27:K30"/>
    <mergeCell ref="K35:K39"/>
    <mergeCell ref="J40:J44"/>
    <mergeCell ref="K40:K44"/>
    <mergeCell ref="J45:J49"/>
    <mergeCell ref="K45:K49"/>
    <mergeCell ref="J50:J53"/>
    <mergeCell ref="K50:K53"/>
    <mergeCell ref="J54:J57"/>
    <mergeCell ref="K54:K57"/>
    <mergeCell ref="J58:J62"/>
    <mergeCell ref="K58:K62"/>
    <mergeCell ref="J63:J66"/>
    <mergeCell ref="K63:K66"/>
    <mergeCell ref="J67:J70"/>
    <mergeCell ref="K67:K70"/>
    <mergeCell ref="J71:J75"/>
    <mergeCell ref="K71:K75"/>
    <mergeCell ref="J76:J79"/>
    <mergeCell ref="K76:K79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6" manualBreakCount="6">
    <brk id="30" max="19" man="1"/>
    <brk id="49" max="21" man="1"/>
    <brk id="62" max="21" man="1"/>
    <brk id="82" max="21" man="1"/>
    <brk id="102" max="21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S58" sqref="S58"/>
    </sheetView>
  </sheetViews>
  <sheetFormatPr defaultRowHeight="15"/>
  <cols>
    <col min="1" max="1" width="3.85546875" customWidth="1"/>
    <col min="2" max="2" width="10.42578125" style="251" customWidth="1"/>
    <col min="3" max="3" width="12.7109375" style="248" bestFit="1" customWidth="1"/>
    <col min="4" max="4" width="13.28515625" customWidth="1"/>
    <col min="5" max="5" width="4.140625" style="237" customWidth="1"/>
    <col min="6" max="6" width="16.42578125" customWidth="1"/>
    <col min="7" max="7" width="17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9.28515625" customWidth="1"/>
  </cols>
  <sheetData>
    <row r="1" spans="1:25" ht="18" customHeight="1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5" ht="17.25" customHeight="1">
      <c r="A2" s="383" t="s">
        <v>43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5" ht="18.75" customHeight="1">
      <c r="A3" s="384" t="s">
        <v>32</v>
      </c>
      <c r="B3" s="384"/>
      <c r="C3" s="384"/>
      <c r="D3" s="384"/>
      <c r="E3" s="384"/>
      <c r="F3" s="384"/>
      <c r="G3" s="384"/>
      <c r="H3" s="384"/>
      <c r="I3" s="384"/>
      <c r="J3" s="395" t="str">
        <f>Summary!T3</f>
        <v>Date:-30.04.2014</v>
      </c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7"/>
      <c r="Y3" s="3"/>
    </row>
    <row r="4" spans="1:25" ht="47.25" customHeight="1">
      <c r="A4" s="387" t="s">
        <v>1022</v>
      </c>
      <c r="B4" s="387"/>
      <c r="C4" s="387"/>
      <c r="D4" s="387"/>
      <c r="E4" s="387"/>
      <c r="F4" s="387"/>
      <c r="G4" s="387"/>
      <c r="H4" s="388" t="s">
        <v>41</v>
      </c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</row>
    <row r="5" spans="1:25" ht="15" customHeight="1">
      <c r="A5" s="301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1" t="s">
        <v>5</v>
      </c>
      <c r="H5" s="301" t="s">
        <v>1002</v>
      </c>
      <c r="I5" s="389" t="s">
        <v>16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01" t="s">
        <v>20</v>
      </c>
      <c r="V5" s="390" t="s">
        <v>14</v>
      </c>
    </row>
    <row r="6" spans="1:25" ht="24" customHeight="1">
      <c r="A6" s="301"/>
      <c r="B6" s="301"/>
      <c r="C6" s="301"/>
      <c r="D6" s="301"/>
      <c r="E6" s="301"/>
      <c r="F6" s="301"/>
      <c r="G6" s="301"/>
      <c r="H6" s="301"/>
      <c r="I6" s="391" t="s">
        <v>7</v>
      </c>
      <c r="J6" s="301" t="s">
        <v>953</v>
      </c>
      <c r="K6" s="301" t="s">
        <v>954</v>
      </c>
      <c r="L6" s="392" t="s">
        <v>15</v>
      </c>
      <c r="M6" s="393" t="s">
        <v>10</v>
      </c>
      <c r="N6" s="301" t="s">
        <v>9</v>
      </c>
      <c r="O6" s="385" t="s">
        <v>17</v>
      </c>
      <c r="P6" s="385"/>
      <c r="Q6" s="301" t="s">
        <v>18</v>
      </c>
      <c r="R6" s="301"/>
      <c r="S6" s="386" t="s">
        <v>13</v>
      </c>
      <c r="T6" s="394" t="s">
        <v>8</v>
      </c>
      <c r="U6" s="301"/>
      <c r="V6" s="390"/>
    </row>
    <row r="7" spans="1:25" ht="27" customHeight="1">
      <c r="A7" s="301"/>
      <c r="B7" s="301"/>
      <c r="C7" s="301"/>
      <c r="D7" s="301"/>
      <c r="E7" s="301"/>
      <c r="F7" s="301"/>
      <c r="G7" s="301"/>
      <c r="H7" s="301"/>
      <c r="I7" s="391"/>
      <c r="J7" s="301"/>
      <c r="K7" s="301"/>
      <c r="L7" s="392"/>
      <c r="M7" s="393"/>
      <c r="N7" s="301"/>
      <c r="O7" s="53" t="s">
        <v>11</v>
      </c>
      <c r="P7" s="53" t="s">
        <v>12</v>
      </c>
      <c r="Q7" s="53" t="s">
        <v>11</v>
      </c>
      <c r="R7" s="53" t="s">
        <v>12</v>
      </c>
      <c r="S7" s="386"/>
      <c r="T7" s="394"/>
      <c r="U7" s="301"/>
      <c r="V7" s="390"/>
    </row>
    <row r="8" spans="1:25" ht="24.75" customHeight="1">
      <c r="A8" s="364">
        <v>1</v>
      </c>
      <c r="B8" s="364" t="s">
        <v>201</v>
      </c>
      <c r="C8" s="364" t="s">
        <v>208</v>
      </c>
      <c r="D8" s="22" t="s">
        <v>211</v>
      </c>
      <c r="E8" s="238">
        <v>1</v>
      </c>
      <c r="F8" s="57" t="s">
        <v>544</v>
      </c>
      <c r="G8" s="364" t="s">
        <v>837</v>
      </c>
      <c r="H8" s="365">
        <v>192.62</v>
      </c>
      <c r="I8" s="58"/>
      <c r="J8" s="365" t="s">
        <v>967</v>
      </c>
      <c r="K8" s="365" t="s">
        <v>956</v>
      </c>
      <c r="L8" s="68"/>
      <c r="M8" s="69"/>
      <c r="N8" s="67"/>
      <c r="O8" s="67"/>
      <c r="P8" s="67"/>
      <c r="Q8" s="67"/>
      <c r="R8" s="67"/>
      <c r="S8" s="84"/>
      <c r="T8" s="67">
        <v>1</v>
      </c>
      <c r="U8" s="364">
        <v>126.26</v>
      </c>
      <c r="V8" s="33"/>
    </row>
    <row r="9" spans="1:25" ht="24">
      <c r="A9" s="364"/>
      <c r="B9" s="364"/>
      <c r="C9" s="364"/>
      <c r="D9" s="22" t="s">
        <v>211</v>
      </c>
      <c r="E9" s="238">
        <v>2</v>
      </c>
      <c r="F9" s="57" t="s">
        <v>545</v>
      </c>
      <c r="G9" s="364"/>
      <c r="H9" s="365"/>
      <c r="I9" s="58"/>
      <c r="J9" s="365"/>
      <c r="K9" s="365"/>
      <c r="L9" s="68"/>
      <c r="M9" s="69"/>
      <c r="N9" s="67"/>
      <c r="O9" s="67"/>
      <c r="P9" s="67"/>
      <c r="Q9" s="67"/>
      <c r="R9" s="67"/>
      <c r="S9" s="84"/>
      <c r="T9" s="67">
        <v>1</v>
      </c>
      <c r="U9" s="364"/>
      <c r="V9" s="105" t="s">
        <v>992</v>
      </c>
    </row>
    <row r="10" spans="1:25" ht="23.25">
      <c r="A10" s="364"/>
      <c r="B10" s="364"/>
      <c r="C10" s="364"/>
      <c r="D10" s="22" t="s">
        <v>211</v>
      </c>
      <c r="E10" s="238">
        <v>3</v>
      </c>
      <c r="F10" s="57" t="s">
        <v>858</v>
      </c>
      <c r="G10" s="364"/>
      <c r="H10" s="365"/>
      <c r="I10" s="58">
        <v>1</v>
      </c>
      <c r="J10" s="365"/>
      <c r="K10" s="365"/>
      <c r="L10" s="72"/>
      <c r="M10" s="73"/>
      <c r="N10" s="70"/>
      <c r="O10" s="70"/>
      <c r="P10" s="70"/>
      <c r="Q10" s="70"/>
      <c r="R10" s="70"/>
      <c r="S10" s="71"/>
      <c r="T10" s="70"/>
      <c r="U10" s="364"/>
      <c r="V10" s="33" t="s">
        <v>861</v>
      </c>
    </row>
    <row r="11" spans="1:25" ht="23.25">
      <c r="A11" s="364"/>
      <c r="B11" s="364"/>
      <c r="C11" s="364"/>
      <c r="D11" s="22" t="s">
        <v>212</v>
      </c>
      <c r="E11" s="238">
        <v>4</v>
      </c>
      <c r="F11" s="57" t="s">
        <v>546</v>
      </c>
      <c r="G11" s="364"/>
      <c r="H11" s="365"/>
      <c r="I11" s="58"/>
      <c r="J11" s="365"/>
      <c r="K11" s="365"/>
      <c r="L11" s="68"/>
      <c r="M11" s="69"/>
      <c r="N11" s="67"/>
      <c r="O11" s="67"/>
      <c r="P11" s="67"/>
      <c r="Q11" s="67"/>
      <c r="R11" s="67"/>
      <c r="S11" s="84"/>
      <c r="T11" s="67">
        <v>1</v>
      </c>
      <c r="U11" s="364"/>
      <c r="V11" s="33"/>
    </row>
    <row r="12" spans="1:25">
      <c r="A12" s="364">
        <v>2</v>
      </c>
      <c r="B12" s="364" t="s">
        <v>202</v>
      </c>
      <c r="C12" s="364" t="s">
        <v>208</v>
      </c>
      <c r="D12" s="22" t="s">
        <v>213</v>
      </c>
      <c r="E12" s="238">
        <v>1</v>
      </c>
      <c r="F12" s="59" t="s">
        <v>547</v>
      </c>
      <c r="G12" s="364" t="s">
        <v>939</v>
      </c>
      <c r="H12" s="365">
        <v>142.51</v>
      </c>
      <c r="I12" s="58"/>
      <c r="J12" s="372"/>
      <c r="K12" s="372"/>
      <c r="L12" s="72"/>
      <c r="M12" s="73"/>
      <c r="N12" s="70"/>
      <c r="O12" s="70"/>
      <c r="P12" s="70"/>
      <c r="Q12" s="70"/>
      <c r="R12" s="70"/>
      <c r="S12" s="71"/>
      <c r="T12" s="70"/>
      <c r="U12" s="364"/>
      <c r="V12" s="33"/>
    </row>
    <row r="13" spans="1:25" ht="23.25">
      <c r="A13" s="364"/>
      <c r="B13" s="364"/>
      <c r="C13" s="364"/>
      <c r="D13" s="22" t="s">
        <v>214</v>
      </c>
      <c r="E13" s="238">
        <v>2</v>
      </c>
      <c r="F13" s="57" t="s">
        <v>548</v>
      </c>
      <c r="G13" s="364"/>
      <c r="H13" s="365"/>
      <c r="I13" s="58"/>
      <c r="J13" s="373"/>
      <c r="K13" s="373"/>
      <c r="L13" s="72"/>
      <c r="M13" s="73"/>
      <c r="N13" s="70"/>
      <c r="O13" s="70"/>
      <c r="P13" s="70"/>
      <c r="Q13" s="70"/>
      <c r="R13" s="70"/>
      <c r="S13" s="71"/>
      <c r="T13" s="70"/>
      <c r="U13" s="364"/>
      <c r="V13" s="33"/>
    </row>
    <row r="14" spans="1:25" ht="23.25">
      <c r="A14" s="364"/>
      <c r="B14" s="364"/>
      <c r="C14" s="364"/>
      <c r="D14" s="22" t="s">
        <v>208</v>
      </c>
      <c r="E14" s="238">
        <v>3</v>
      </c>
      <c r="F14" s="57" t="s">
        <v>549</v>
      </c>
      <c r="G14" s="364"/>
      <c r="H14" s="365"/>
      <c r="I14" s="58"/>
      <c r="J14" s="374"/>
      <c r="K14" s="373"/>
      <c r="L14" s="72"/>
      <c r="M14" s="73"/>
      <c r="N14" s="70"/>
      <c r="O14" s="70"/>
      <c r="P14" s="70"/>
      <c r="Q14" s="70"/>
      <c r="R14" s="70"/>
      <c r="S14" s="71"/>
      <c r="T14" s="70"/>
      <c r="U14" s="364"/>
      <c r="V14" s="33"/>
    </row>
    <row r="15" spans="1:25" ht="23.25">
      <c r="A15" s="364">
        <v>3</v>
      </c>
      <c r="B15" s="364" t="s">
        <v>203</v>
      </c>
      <c r="C15" s="364" t="s">
        <v>209</v>
      </c>
      <c r="D15" s="22" t="s">
        <v>209</v>
      </c>
      <c r="E15" s="238">
        <v>1</v>
      </c>
      <c r="F15" s="57" t="s">
        <v>550</v>
      </c>
      <c r="G15" s="364" t="s">
        <v>879</v>
      </c>
      <c r="H15" s="365">
        <v>240.54</v>
      </c>
      <c r="I15" s="58"/>
      <c r="J15" s="372" t="s">
        <v>970</v>
      </c>
      <c r="K15" s="365" t="s">
        <v>956</v>
      </c>
      <c r="L15" s="68"/>
      <c r="M15" s="69"/>
      <c r="N15" s="69"/>
      <c r="O15" s="69"/>
      <c r="P15" s="67">
        <v>1</v>
      </c>
      <c r="Q15" s="70"/>
      <c r="R15" s="70"/>
      <c r="S15" s="71"/>
      <c r="T15" s="70"/>
      <c r="U15" s="364">
        <v>16.03</v>
      </c>
      <c r="V15" s="33"/>
    </row>
    <row r="16" spans="1:25" ht="23.25">
      <c r="A16" s="364"/>
      <c r="B16" s="364"/>
      <c r="C16" s="364"/>
      <c r="D16" s="22" t="s">
        <v>215</v>
      </c>
      <c r="E16" s="238">
        <v>2</v>
      </c>
      <c r="F16" s="57" t="s">
        <v>551</v>
      </c>
      <c r="G16" s="364"/>
      <c r="H16" s="365"/>
      <c r="I16" s="58"/>
      <c r="J16" s="373"/>
      <c r="K16" s="365"/>
      <c r="L16" s="68"/>
      <c r="M16" s="69"/>
      <c r="N16" s="67"/>
      <c r="O16" s="67"/>
      <c r="P16" s="67">
        <v>1</v>
      </c>
      <c r="Q16" s="70"/>
      <c r="R16" s="70"/>
      <c r="S16" s="71"/>
      <c r="T16" s="70"/>
      <c r="U16" s="364"/>
      <c r="V16" s="33"/>
    </row>
    <row r="17" spans="1:22" ht="24">
      <c r="A17" s="364"/>
      <c r="B17" s="364"/>
      <c r="C17" s="364"/>
      <c r="D17" s="22" t="s">
        <v>215</v>
      </c>
      <c r="E17" s="238">
        <v>3</v>
      </c>
      <c r="F17" s="57" t="s">
        <v>552</v>
      </c>
      <c r="G17" s="364"/>
      <c r="H17" s="365"/>
      <c r="I17" s="58"/>
      <c r="J17" s="373"/>
      <c r="K17" s="365"/>
      <c r="L17" s="68"/>
      <c r="M17" s="69"/>
      <c r="N17" s="67"/>
      <c r="O17" s="67"/>
      <c r="P17" s="67"/>
      <c r="Q17" s="67"/>
      <c r="R17" s="67">
        <v>1</v>
      </c>
      <c r="S17" s="71"/>
      <c r="T17" s="70"/>
      <c r="U17" s="364"/>
      <c r="V17" s="105" t="s">
        <v>993</v>
      </c>
    </row>
    <row r="18" spans="1:22" ht="35.25" customHeight="1">
      <c r="A18" s="364"/>
      <c r="B18" s="364"/>
      <c r="C18" s="364"/>
      <c r="D18" s="22" t="s">
        <v>215</v>
      </c>
      <c r="E18" s="238">
        <v>4</v>
      </c>
      <c r="F18" s="57" t="s">
        <v>553</v>
      </c>
      <c r="G18" s="364"/>
      <c r="H18" s="365"/>
      <c r="I18" s="58"/>
      <c r="J18" s="373"/>
      <c r="K18" s="365"/>
      <c r="L18" s="68"/>
      <c r="M18" s="67">
        <v>1</v>
      </c>
      <c r="N18" s="70"/>
      <c r="O18" s="70"/>
      <c r="P18" s="70"/>
      <c r="Q18" s="70"/>
      <c r="R18" s="70"/>
      <c r="S18" s="71"/>
      <c r="T18" s="70"/>
      <c r="U18" s="364"/>
      <c r="V18" s="106" t="s">
        <v>994</v>
      </c>
    </row>
    <row r="19" spans="1:22" ht="23.25">
      <c r="A19" s="364"/>
      <c r="B19" s="364"/>
      <c r="C19" s="364"/>
      <c r="D19" s="22" t="s">
        <v>209</v>
      </c>
      <c r="E19" s="238">
        <v>5</v>
      </c>
      <c r="F19" s="57" t="s">
        <v>554</v>
      </c>
      <c r="G19" s="364"/>
      <c r="H19" s="365"/>
      <c r="I19" s="58">
        <v>1</v>
      </c>
      <c r="J19" s="374"/>
      <c r="K19" s="365"/>
      <c r="L19" s="72"/>
      <c r="M19" s="73"/>
      <c r="N19" s="70"/>
      <c r="O19" s="70"/>
      <c r="P19" s="70"/>
      <c r="Q19" s="70"/>
      <c r="R19" s="70"/>
      <c r="S19" s="71"/>
      <c r="T19" s="70"/>
      <c r="U19" s="364"/>
      <c r="V19" s="33"/>
    </row>
    <row r="20" spans="1:22" ht="23.25">
      <c r="A20" s="364">
        <v>4</v>
      </c>
      <c r="B20" s="364" t="s">
        <v>204</v>
      </c>
      <c r="C20" s="364" t="s">
        <v>209</v>
      </c>
      <c r="D20" s="22" t="s">
        <v>216</v>
      </c>
      <c r="E20" s="238">
        <v>1</v>
      </c>
      <c r="F20" s="57" t="s">
        <v>555</v>
      </c>
      <c r="G20" s="364" t="s">
        <v>939</v>
      </c>
      <c r="H20" s="365">
        <f>295.88/6*5</f>
        <v>246.56666666666666</v>
      </c>
      <c r="I20" s="58"/>
      <c r="J20" s="375"/>
      <c r="K20" s="375"/>
      <c r="L20" s="72"/>
      <c r="M20" s="73"/>
      <c r="N20" s="70"/>
      <c r="O20" s="70"/>
      <c r="P20" s="70"/>
      <c r="Q20" s="70"/>
      <c r="R20" s="70"/>
      <c r="S20" s="71"/>
      <c r="T20" s="70"/>
      <c r="U20" s="364"/>
      <c r="V20" s="33"/>
    </row>
    <row r="21" spans="1:22" ht="23.25">
      <c r="A21" s="364"/>
      <c r="B21" s="364"/>
      <c r="C21" s="364"/>
      <c r="D21" s="22" t="s">
        <v>217</v>
      </c>
      <c r="E21" s="238">
        <v>2</v>
      </c>
      <c r="F21" s="57" t="s">
        <v>556</v>
      </c>
      <c r="G21" s="364"/>
      <c r="H21" s="365"/>
      <c r="I21" s="58"/>
      <c r="J21" s="376"/>
      <c r="K21" s="376"/>
      <c r="L21" s="72"/>
      <c r="M21" s="73"/>
      <c r="N21" s="70"/>
      <c r="O21" s="70"/>
      <c r="P21" s="70"/>
      <c r="Q21" s="70"/>
      <c r="R21" s="70"/>
      <c r="S21" s="71"/>
      <c r="T21" s="70"/>
      <c r="U21" s="364"/>
      <c r="V21" s="33"/>
    </row>
    <row r="22" spans="1:22" ht="24" customHeight="1">
      <c r="A22" s="364"/>
      <c r="B22" s="364"/>
      <c r="C22" s="364"/>
      <c r="D22" s="60" t="s">
        <v>219</v>
      </c>
      <c r="E22" s="238">
        <v>3</v>
      </c>
      <c r="F22" s="57" t="s">
        <v>557</v>
      </c>
      <c r="G22" s="364"/>
      <c r="H22" s="365"/>
      <c r="I22" s="58"/>
      <c r="J22" s="376"/>
      <c r="K22" s="376"/>
      <c r="L22" s="72"/>
      <c r="M22" s="73"/>
      <c r="N22" s="70"/>
      <c r="O22" s="70"/>
      <c r="P22" s="70"/>
      <c r="Q22" s="70"/>
      <c r="R22" s="70"/>
      <c r="S22" s="71"/>
      <c r="T22" s="70"/>
      <c r="U22" s="364"/>
      <c r="V22" s="33"/>
    </row>
    <row r="23" spans="1:22" ht="24" customHeight="1">
      <c r="A23" s="364"/>
      <c r="B23" s="364"/>
      <c r="C23" s="364"/>
      <c r="D23" s="60" t="s">
        <v>219</v>
      </c>
      <c r="E23" s="238">
        <v>4</v>
      </c>
      <c r="F23" s="57" t="s">
        <v>226</v>
      </c>
      <c r="G23" s="364"/>
      <c r="H23" s="365"/>
      <c r="I23" s="58"/>
      <c r="J23" s="376"/>
      <c r="K23" s="376"/>
      <c r="L23" s="72"/>
      <c r="M23" s="73"/>
      <c r="N23" s="70"/>
      <c r="O23" s="70"/>
      <c r="P23" s="70"/>
      <c r="Q23" s="70"/>
      <c r="R23" s="70"/>
      <c r="S23" s="71"/>
      <c r="T23" s="70"/>
      <c r="U23" s="364"/>
      <c r="V23" s="33"/>
    </row>
    <row r="24" spans="1:22" ht="26.25" customHeight="1">
      <c r="A24" s="364"/>
      <c r="B24" s="364"/>
      <c r="C24" s="364"/>
      <c r="D24" s="22" t="s">
        <v>220</v>
      </c>
      <c r="E24" s="238">
        <v>5</v>
      </c>
      <c r="F24" s="57" t="s">
        <v>558</v>
      </c>
      <c r="G24" s="364"/>
      <c r="H24" s="365"/>
      <c r="I24" s="58"/>
      <c r="J24" s="377"/>
      <c r="K24" s="377"/>
      <c r="L24" s="72"/>
      <c r="M24" s="73"/>
      <c r="N24" s="70"/>
      <c r="O24" s="70"/>
      <c r="P24" s="70"/>
      <c r="Q24" s="70"/>
      <c r="R24" s="70"/>
      <c r="S24" s="71"/>
      <c r="T24" s="70"/>
      <c r="U24" s="364"/>
      <c r="V24" s="33"/>
    </row>
    <row r="25" spans="1:22" ht="23.25">
      <c r="A25" s="364">
        <v>5</v>
      </c>
      <c r="B25" s="364" t="s">
        <v>205</v>
      </c>
      <c r="C25" s="364" t="s">
        <v>209</v>
      </c>
      <c r="D25" s="22" t="s">
        <v>221</v>
      </c>
      <c r="E25" s="238">
        <v>1</v>
      </c>
      <c r="F25" s="57" t="s">
        <v>559</v>
      </c>
      <c r="G25" s="364" t="s">
        <v>940</v>
      </c>
      <c r="H25" s="365">
        <v>95.12</v>
      </c>
      <c r="I25" s="58"/>
      <c r="J25" s="375"/>
      <c r="K25" s="375"/>
      <c r="L25" s="72"/>
      <c r="M25" s="73"/>
      <c r="N25" s="70"/>
      <c r="O25" s="70"/>
      <c r="P25" s="70"/>
      <c r="Q25" s="70"/>
      <c r="R25" s="70"/>
      <c r="S25" s="71"/>
      <c r="T25" s="70"/>
      <c r="U25" s="364"/>
      <c r="V25" s="33"/>
    </row>
    <row r="26" spans="1:22" ht="23.25">
      <c r="A26" s="364"/>
      <c r="B26" s="364"/>
      <c r="C26" s="364"/>
      <c r="D26" s="22" t="s">
        <v>222</v>
      </c>
      <c r="E26" s="238">
        <v>2</v>
      </c>
      <c r="F26" s="57" t="s">
        <v>560</v>
      </c>
      <c r="G26" s="364"/>
      <c r="H26" s="365"/>
      <c r="I26" s="58"/>
      <c r="J26" s="377"/>
      <c r="K26" s="377"/>
      <c r="L26" s="72"/>
      <c r="M26" s="73"/>
      <c r="N26" s="70"/>
      <c r="O26" s="70"/>
      <c r="P26" s="70"/>
      <c r="Q26" s="70"/>
      <c r="R26" s="70"/>
      <c r="S26" s="71"/>
      <c r="T26" s="70"/>
      <c r="U26" s="364"/>
      <c r="V26" s="33"/>
    </row>
    <row r="27" spans="1:22" ht="23.25">
      <c r="A27" s="364">
        <v>6</v>
      </c>
      <c r="B27" s="364" t="s">
        <v>206</v>
      </c>
      <c r="C27" s="364" t="s">
        <v>210</v>
      </c>
      <c r="D27" s="22" t="s">
        <v>223</v>
      </c>
      <c r="E27" s="238">
        <v>1</v>
      </c>
      <c r="F27" s="57" t="s">
        <v>561</v>
      </c>
      <c r="G27" s="364" t="s">
        <v>940</v>
      </c>
      <c r="H27" s="365">
        <v>186.17</v>
      </c>
      <c r="I27" s="58"/>
      <c r="J27" s="375"/>
      <c r="K27" s="375"/>
      <c r="L27" s="72"/>
      <c r="M27" s="73"/>
      <c r="N27" s="70"/>
      <c r="O27" s="70"/>
      <c r="P27" s="70"/>
      <c r="Q27" s="70"/>
      <c r="R27" s="70"/>
      <c r="S27" s="71"/>
      <c r="T27" s="70"/>
      <c r="U27" s="54"/>
      <c r="V27" s="33"/>
    </row>
    <row r="28" spans="1:22" ht="23.25">
      <c r="A28" s="364"/>
      <c r="B28" s="364"/>
      <c r="C28" s="364"/>
      <c r="D28" s="22" t="s">
        <v>223</v>
      </c>
      <c r="E28" s="238">
        <v>2</v>
      </c>
      <c r="F28" s="57" t="s">
        <v>562</v>
      </c>
      <c r="G28" s="364"/>
      <c r="H28" s="365"/>
      <c r="I28" s="58"/>
      <c r="J28" s="376"/>
      <c r="K28" s="376"/>
      <c r="L28" s="72"/>
      <c r="M28" s="73"/>
      <c r="N28" s="70"/>
      <c r="O28" s="70"/>
      <c r="P28" s="70"/>
      <c r="Q28" s="70"/>
      <c r="R28" s="70"/>
      <c r="S28" s="71"/>
      <c r="T28" s="70"/>
      <c r="U28" s="54"/>
      <c r="V28" s="33"/>
    </row>
    <row r="29" spans="1:22" ht="23.25">
      <c r="A29" s="364"/>
      <c r="B29" s="364"/>
      <c r="C29" s="364"/>
      <c r="D29" s="22" t="s">
        <v>223</v>
      </c>
      <c r="E29" s="238">
        <v>3</v>
      </c>
      <c r="F29" s="57" t="s">
        <v>563</v>
      </c>
      <c r="G29" s="364"/>
      <c r="H29" s="365"/>
      <c r="I29" s="58"/>
      <c r="J29" s="376"/>
      <c r="K29" s="376"/>
      <c r="L29" s="72"/>
      <c r="M29" s="73"/>
      <c r="N29" s="70"/>
      <c r="O29" s="70"/>
      <c r="P29" s="70"/>
      <c r="Q29" s="70"/>
      <c r="R29" s="70"/>
      <c r="S29" s="71"/>
      <c r="T29" s="70"/>
      <c r="U29" s="54"/>
      <c r="V29" s="33"/>
    </row>
    <row r="30" spans="1:22" ht="23.25">
      <c r="A30" s="364"/>
      <c r="B30" s="364"/>
      <c r="C30" s="364"/>
      <c r="D30" s="22" t="s">
        <v>223</v>
      </c>
      <c r="E30" s="241">
        <v>4</v>
      </c>
      <c r="F30" s="57" t="s">
        <v>564</v>
      </c>
      <c r="G30" s="364"/>
      <c r="H30" s="365"/>
      <c r="I30" s="58"/>
      <c r="J30" s="377"/>
      <c r="K30" s="377"/>
      <c r="L30" s="72"/>
      <c r="M30" s="73"/>
      <c r="N30" s="70"/>
      <c r="O30" s="70"/>
      <c r="P30" s="70"/>
      <c r="Q30" s="70"/>
      <c r="R30" s="70"/>
      <c r="S30" s="71"/>
      <c r="T30" s="70"/>
      <c r="U30" s="54"/>
      <c r="V30" s="33"/>
    </row>
    <row r="31" spans="1:22" ht="34.5">
      <c r="A31" s="367">
        <v>7</v>
      </c>
      <c r="B31" s="368" t="s">
        <v>207</v>
      </c>
      <c r="C31" s="369" t="s">
        <v>210</v>
      </c>
      <c r="D31" s="22" t="s">
        <v>224</v>
      </c>
      <c r="E31" s="239">
        <v>1</v>
      </c>
      <c r="F31" s="57" t="s">
        <v>565</v>
      </c>
      <c r="G31" s="364" t="s">
        <v>939</v>
      </c>
      <c r="H31" s="365">
        <v>245.93</v>
      </c>
      <c r="I31" s="24"/>
      <c r="J31" s="258"/>
      <c r="K31" s="258"/>
      <c r="L31" s="74"/>
      <c r="M31" s="74"/>
      <c r="N31" s="74"/>
      <c r="O31" s="75"/>
      <c r="P31" s="75"/>
      <c r="Q31" s="75"/>
      <c r="R31" s="75"/>
      <c r="S31" s="75"/>
      <c r="T31" s="75"/>
      <c r="U31" s="367"/>
      <c r="V31" s="36"/>
    </row>
    <row r="32" spans="1:22" ht="34.5">
      <c r="A32" s="367"/>
      <c r="B32" s="368"/>
      <c r="C32" s="370"/>
      <c r="D32" s="22" t="s">
        <v>225</v>
      </c>
      <c r="E32" s="239">
        <v>2</v>
      </c>
      <c r="F32" s="57" t="s">
        <v>566</v>
      </c>
      <c r="G32" s="364"/>
      <c r="H32" s="365"/>
      <c r="I32" s="24"/>
      <c r="J32" s="403"/>
      <c r="K32" s="403"/>
      <c r="L32" s="74"/>
      <c r="M32" s="74"/>
      <c r="N32" s="74"/>
      <c r="O32" s="75"/>
      <c r="P32" s="75"/>
      <c r="Q32" s="75"/>
      <c r="R32" s="75"/>
      <c r="S32" s="75"/>
      <c r="T32" s="75"/>
      <c r="U32" s="367"/>
      <c r="V32" s="36"/>
    </row>
    <row r="33" spans="1:22" ht="34.5">
      <c r="A33" s="367"/>
      <c r="B33" s="368"/>
      <c r="C33" s="370"/>
      <c r="D33" s="22" t="s">
        <v>225</v>
      </c>
      <c r="E33" s="239">
        <v>3</v>
      </c>
      <c r="F33" s="57" t="s">
        <v>567</v>
      </c>
      <c r="G33" s="364"/>
      <c r="H33" s="365"/>
      <c r="I33" s="24"/>
      <c r="J33" s="403"/>
      <c r="K33" s="403"/>
      <c r="L33" s="74"/>
      <c r="M33" s="74"/>
      <c r="N33" s="74"/>
      <c r="O33" s="75"/>
      <c r="P33" s="75"/>
      <c r="Q33" s="75"/>
      <c r="R33" s="75"/>
      <c r="S33" s="75"/>
      <c r="T33" s="75"/>
      <c r="U33" s="367"/>
      <c r="V33" s="36"/>
    </row>
    <row r="34" spans="1:22" ht="34.5">
      <c r="A34" s="367"/>
      <c r="B34" s="368"/>
      <c r="C34" s="370"/>
      <c r="D34" s="22" t="s">
        <v>225</v>
      </c>
      <c r="E34" s="239">
        <v>4</v>
      </c>
      <c r="F34" s="57" t="s">
        <v>568</v>
      </c>
      <c r="G34" s="364"/>
      <c r="H34" s="365"/>
      <c r="I34" s="24"/>
      <c r="J34" s="403"/>
      <c r="K34" s="403"/>
      <c r="L34" s="74"/>
      <c r="M34" s="74"/>
      <c r="N34" s="74"/>
      <c r="O34" s="75"/>
      <c r="P34" s="75"/>
      <c r="Q34" s="75"/>
      <c r="R34" s="75"/>
      <c r="S34" s="75"/>
      <c r="T34" s="75"/>
      <c r="U34" s="367"/>
      <c r="V34" s="36"/>
    </row>
    <row r="35" spans="1:22" ht="34.5">
      <c r="A35" s="367"/>
      <c r="B35" s="368"/>
      <c r="C35" s="371"/>
      <c r="D35" s="22" t="s">
        <v>225</v>
      </c>
      <c r="E35" s="239">
        <v>5</v>
      </c>
      <c r="F35" s="57" t="s">
        <v>569</v>
      </c>
      <c r="G35" s="364"/>
      <c r="H35" s="365"/>
      <c r="I35" s="40"/>
      <c r="J35" s="259"/>
      <c r="K35" s="259"/>
      <c r="L35" s="75"/>
      <c r="M35" s="75"/>
      <c r="N35" s="75"/>
      <c r="O35" s="75"/>
      <c r="P35" s="75"/>
      <c r="Q35" s="75"/>
      <c r="R35" s="75"/>
      <c r="S35" s="75"/>
      <c r="T35" s="75"/>
      <c r="U35" s="367"/>
      <c r="V35" s="35"/>
    </row>
    <row r="36" spans="1:22" ht="34.5">
      <c r="A36" s="367">
        <v>8</v>
      </c>
      <c r="B36" s="368" t="s">
        <v>227</v>
      </c>
      <c r="C36" s="369" t="s">
        <v>210</v>
      </c>
      <c r="D36" s="22" t="s">
        <v>228</v>
      </c>
      <c r="E36" s="239">
        <v>1</v>
      </c>
      <c r="F36" s="57" t="s">
        <v>570</v>
      </c>
      <c r="G36" s="364" t="s">
        <v>939</v>
      </c>
      <c r="H36" s="367">
        <v>188.28</v>
      </c>
      <c r="I36" s="40"/>
      <c r="J36" s="410"/>
      <c r="K36" s="410"/>
      <c r="L36" s="75"/>
      <c r="M36" s="75"/>
      <c r="N36" s="75"/>
      <c r="O36" s="75"/>
      <c r="P36" s="75"/>
      <c r="Q36" s="75"/>
      <c r="R36" s="75"/>
      <c r="S36" s="75"/>
      <c r="T36" s="75"/>
      <c r="U36" s="367"/>
      <c r="V36" s="35"/>
    </row>
    <row r="37" spans="1:22" ht="34.5">
      <c r="A37" s="367"/>
      <c r="B37" s="368"/>
      <c r="C37" s="370"/>
      <c r="D37" s="22" t="s">
        <v>229</v>
      </c>
      <c r="E37" s="239">
        <v>2</v>
      </c>
      <c r="F37" s="57" t="s">
        <v>571</v>
      </c>
      <c r="G37" s="364"/>
      <c r="H37" s="367"/>
      <c r="I37" s="40"/>
      <c r="J37" s="411"/>
      <c r="K37" s="411"/>
      <c r="L37" s="75"/>
      <c r="M37" s="75"/>
      <c r="N37" s="75"/>
      <c r="O37" s="75"/>
      <c r="P37" s="75"/>
      <c r="Q37" s="75"/>
      <c r="R37" s="75"/>
      <c r="S37" s="75"/>
      <c r="T37" s="75"/>
      <c r="U37" s="367"/>
      <c r="V37" s="35"/>
    </row>
    <row r="38" spans="1:22" ht="23.25">
      <c r="A38" s="367"/>
      <c r="B38" s="368"/>
      <c r="C38" s="370"/>
      <c r="D38" s="22" t="s">
        <v>230</v>
      </c>
      <c r="E38" s="239">
        <v>3</v>
      </c>
      <c r="F38" s="57" t="s">
        <v>572</v>
      </c>
      <c r="G38" s="364"/>
      <c r="H38" s="367"/>
      <c r="I38" s="40"/>
      <c r="J38" s="411"/>
      <c r="K38" s="411"/>
      <c r="L38" s="75"/>
      <c r="M38" s="75"/>
      <c r="N38" s="75"/>
      <c r="O38" s="75"/>
      <c r="P38" s="75"/>
      <c r="Q38" s="75"/>
      <c r="R38" s="75"/>
      <c r="S38" s="75"/>
      <c r="T38" s="75"/>
      <c r="U38" s="367"/>
      <c r="V38" s="36"/>
    </row>
    <row r="39" spans="1:22" ht="23.25">
      <c r="A39" s="367"/>
      <c r="B39" s="368"/>
      <c r="C39" s="371"/>
      <c r="D39" s="22" t="s">
        <v>230</v>
      </c>
      <c r="E39" s="239">
        <v>4</v>
      </c>
      <c r="F39" s="57" t="s">
        <v>573</v>
      </c>
      <c r="G39" s="364"/>
      <c r="H39" s="367"/>
      <c r="I39" s="40"/>
      <c r="J39" s="412"/>
      <c r="K39" s="412"/>
      <c r="L39" s="75"/>
      <c r="M39" s="75"/>
      <c r="N39" s="75"/>
      <c r="O39" s="75"/>
      <c r="P39" s="75"/>
      <c r="Q39" s="75"/>
      <c r="R39" s="75"/>
      <c r="S39" s="75"/>
      <c r="T39" s="75"/>
      <c r="U39" s="367"/>
      <c r="V39" s="35"/>
    </row>
    <row r="40" spans="1:22" ht="23.25">
      <c r="A40" s="367">
        <v>9</v>
      </c>
      <c r="B40" s="368" t="s">
        <v>231</v>
      </c>
      <c r="C40" s="366" t="s">
        <v>210</v>
      </c>
      <c r="D40" s="61" t="s">
        <v>239</v>
      </c>
      <c r="E40" s="239">
        <v>1</v>
      </c>
      <c r="F40" s="62" t="s">
        <v>574</v>
      </c>
      <c r="G40" s="399" t="s">
        <v>838</v>
      </c>
      <c r="H40" s="382">
        <v>143.87</v>
      </c>
      <c r="I40" s="40"/>
      <c r="J40" s="407" t="s">
        <v>959</v>
      </c>
      <c r="K40" s="407" t="s">
        <v>956</v>
      </c>
      <c r="L40" s="77"/>
      <c r="M40" s="77"/>
      <c r="N40" s="77"/>
      <c r="O40" s="77"/>
      <c r="P40" s="77"/>
      <c r="Q40" s="77"/>
      <c r="R40" s="77"/>
      <c r="S40" s="77">
        <v>1</v>
      </c>
      <c r="T40" s="75"/>
      <c r="U40" s="367">
        <v>72.86</v>
      </c>
      <c r="V40" s="37"/>
    </row>
    <row r="41" spans="1:22" ht="27" customHeight="1">
      <c r="A41" s="367"/>
      <c r="B41" s="368"/>
      <c r="C41" s="366"/>
      <c r="D41" s="61" t="s">
        <v>239</v>
      </c>
      <c r="E41" s="239">
        <v>2</v>
      </c>
      <c r="F41" s="62" t="s">
        <v>575</v>
      </c>
      <c r="G41" s="399"/>
      <c r="H41" s="382"/>
      <c r="I41" s="40"/>
      <c r="J41" s="408"/>
      <c r="K41" s="408"/>
      <c r="L41" s="77"/>
      <c r="M41" s="77"/>
      <c r="N41" s="77"/>
      <c r="O41" s="77"/>
      <c r="P41" s="77"/>
      <c r="Q41" s="77"/>
      <c r="R41" s="77"/>
      <c r="S41" s="77"/>
      <c r="T41" s="77">
        <v>1</v>
      </c>
      <c r="U41" s="367"/>
      <c r="V41" s="36" t="s">
        <v>948</v>
      </c>
    </row>
    <row r="42" spans="1:22" ht="54.75" customHeight="1">
      <c r="A42" s="367"/>
      <c r="B42" s="368"/>
      <c r="C42" s="366"/>
      <c r="D42" s="61" t="s">
        <v>240</v>
      </c>
      <c r="E42" s="239">
        <v>3</v>
      </c>
      <c r="F42" s="62" t="s">
        <v>576</v>
      </c>
      <c r="G42" s="399"/>
      <c r="H42" s="382"/>
      <c r="I42" s="40"/>
      <c r="J42" s="409"/>
      <c r="K42" s="409"/>
      <c r="L42" s="77"/>
      <c r="M42" s="77"/>
      <c r="N42" s="77"/>
      <c r="O42" s="77"/>
      <c r="P42" s="77"/>
      <c r="Q42" s="77"/>
      <c r="R42" s="77"/>
      <c r="S42" s="77"/>
      <c r="T42" s="77">
        <v>1</v>
      </c>
      <c r="U42" s="367"/>
      <c r="V42" s="36"/>
    </row>
    <row r="43" spans="1:22" ht="24.75" customHeight="1">
      <c r="A43" s="367">
        <v>10</v>
      </c>
      <c r="B43" s="368" t="s">
        <v>232</v>
      </c>
      <c r="C43" s="366" t="s">
        <v>210</v>
      </c>
      <c r="D43" s="61" t="s">
        <v>241</v>
      </c>
      <c r="E43" s="239">
        <v>1</v>
      </c>
      <c r="F43" s="62" t="s">
        <v>857</v>
      </c>
      <c r="G43" s="400" t="s">
        <v>880</v>
      </c>
      <c r="H43" s="382">
        <v>290.25</v>
      </c>
      <c r="I43" s="24"/>
      <c r="J43" s="404" t="s">
        <v>971</v>
      </c>
      <c r="K43" s="404" t="s">
        <v>956</v>
      </c>
      <c r="L43" s="77"/>
      <c r="M43" s="77"/>
      <c r="N43" s="77"/>
      <c r="O43" s="77"/>
      <c r="P43" s="77"/>
      <c r="Q43" s="77"/>
      <c r="R43" s="77"/>
      <c r="S43" s="77">
        <v>1</v>
      </c>
      <c r="T43" s="75"/>
      <c r="U43" s="398">
        <v>30.92</v>
      </c>
      <c r="V43" s="36"/>
    </row>
    <row r="44" spans="1:22" ht="25.5">
      <c r="A44" s="367"/>
      <c r="B44" s="368"/>
      <c r="C44" s="366"/>
      <c r="D44" s="61" t="s">
        <v>241</v>
      </c>
      <c r="E44" s="239">
        <v>2</v>
      </c>
      <c r="F44" s="62" t="s">
        <v>577</v>
      </c>
      <c r="G44" s="401"/>
      <c r="H44" s="382"/>
      <c r="I44" s="24"/>
      <c r="J44" s="405"/>
      <c r="K44" s="405"/>
      <c r="L44" s="77"/>
      <c r="M44" s="77"/>
      <c r="N44" s="77"/>
      <c r="O44" s="77"/>
      <c r="P44" s="77"/>
      <c r="Q44" s="77"/>
      <c r="R44" s="77"/>
      <c r="S44" s="77">
        <v>1</v>
      </c>
      <c r="T44" s="75"/>
      <c r="U44" s="398"/>
      <c r="V44" s="136" t="s">
        <v>950</v>
      </c>
    </row>
    <row r="45" spans="1:22" ht="23.25">
      <c r="A45" s="367"/>
      <c r="B45" s="368"/>
      <c r="C45" s="366"/>
      <c r="D45" s="61" t="s">
        <v>242</v>
      </c>
      <c r="E45" s="239">
        <v>3</v>
      </c>
      <c r="F45" s="62" t="s">
        <v>578</v>
      </c>
      <c r="G45" s="401"/>
      <c r="H45" s="382"/>
      <c r="I45" s="24"/>
      <c r="J45" s="405"/>
      <c r="K45" s="405"/>
      <c r="L45" s="77">
        <v>1</v>
      </c>
      <c r="N45" s="75"/>
      <c r="O45" s="75"/>
      <c r="P45" s="75"/>
      <c r="Q45" s="75"/>
      <c r="R45" s="75"/>
      <c r="S45" s="75"/>
      <c r="T45" s="75"/>
      <c r="U45" s="398"/>
      <c r="V45" s="36"/>
    </row>
    <row r="46" spans="1:22" ht="23.25">
      <c r="A46" s="367"/>
      <c r="B46" s="368"/>
      <c r="C46" s="366"/>
      <c r="D46" s="61" t="s">
        <v>242</v>
      </c>
      <c r="E46" s="239">
        <v>4</v>
      </c>
      <c r="F46" s="62" t="s">
        <v>579</v>
      </c>
      <c r="G46" s="401"/>
      <c r="H46" s="382"/>
      <c r="I46" s="24"/>
      <c r="J46" s="405"/>
      <c r="K46" s="405"/>
      <c r="L46" s="77"/>
      <c r="M46" s="77">
        <v>1</v>
      </c>
      <c r="N46" s="75"/>
      <c r="O46" s="75"/>
      <c r="P46" s="75"/>
      <c r="Q46" s="75"/>
      <c r="R46" s="75"/>
      <c r="S46" s="75"/>
      <c r="T46" s="75"/>
      <c r="U46" s="398"/>
      <c r="V46" s="36"/>
    </row>
    <row r="47" spans="1:22" ht="34.5">
      <c r="A47" s="367"/>
      <c r="B47" s="368"/>
      <c r="C47" s="366"/>
      <c r="D47" s="61" t="s">
        <v>243</v>
      </c>
      <c r="E47" s="239">
        <v>5</v>
      </c>
      <c r="F47" s="62" t="s">
        <v>580</v>
      </c>
      <c r="G47" s="401"/>
      <c r="H47" s="382"/>
      <c r="I47" s="24"/>
      <c r="J47" s="405"/>
      <c r="K47" s="405"/>
      <c r="L47" s="77"/>
      <c r="M47" s="77"/>
      <c r="N47" s="77"/>
      <c r="O47" s="77"/>
      <c r="P47" s="77">
        <v>1</v>
      </c>
      <c r="Q47" s="75"/>
      <c r="R47" s="75"/>
      <c r="S47" s="75"/>
      <c r="T47" s="75"/>
      <c r="U47" s="398"/>
      <c r="V47" s="36"/>
    </row>
    <row r="48" spans="1:22" ht="34.5">
      <c r="A48" s="367"/>
      <c r="B48" s="368"/>
      <c r="C48" s="366"/>
      <c r="D48" s="61" t="s">
        <v>243</v>
      </c>
      <c r="E48" s="239">
        <v>6</v>
      </c>
      <c r="F48" s="62" t="s">
        <v>581</v>
      </c>
      <c r="G48" s="402"/>
      <c r="H48" s="382"/>
      <c r="I48" s="40"/>
      <c r="J48" s="406"/>
      <c r="K48" s="406"/>
      <c r="L48" s="77"/>
      <c r="M48" s="77"/>
      <c r="N48" s="77"/>
      <c r="O48" s="77"/>
      <c r="P48" s="77">
        <v>1</v>
      </c>
      <c r="Q48" s="1"/>
      <c r="R48" s="1"/>
      <c r="S48" s="75"/>
      <c r="T48" s="75"/>
      <c r="U48" s="398"/>
      <c r="V48" s="36"/>
    </row>
    <row r="49" spans="1:22" ht="23.25">
      <c r="A49" s="367">
        <v>11</v>
      </c>
      <c r="B49" s="368" t="s">
        <v>233</v>
      </c>
      <c r="C49" s="366" t="s">
        <v>210</v>
      </c>
      <c r="D49" s="61" t="s">
        <v>244</v>
      </c>
      <c r="E49" s="239">
        <v>1</v>
      </c>
      <c r="F49" s="62" t="s">
        <v>582</v>
      </c>
      <c r="G49" s="364" t="s">
        <v>939</v>
      </c>
      <c r="H49" s="382">
        <v>196.93</v>
      </c>
      <c r="I49" s="24"/>
      <c r="J49" s="258"/>
      <c r="K49" s="258"/>
      <c r="L49" s="74"/>
      <c r="M49" s="75"/>
      <c r="N49" s="75"/>
      <c r="O49" s="75"/>
      <c r="P49" s="75"/>
      <c r="Q49" s="75"/>
      <c r="R49" s="75"/>
      <c r="S49" s="75"/>
      <c r="T49" s="75"/>
      <c r="U49" s="367"/>
      <c r="V49" s="37"/>
    </row>
    <row r="50" spans="1:22" ht="24" customHeight="1">
      <c r="A50" s="367"/>
      <c r="B50" s="368"/>
      <c r="C50" s="366"/>
      <c r="D50" s="61" t="s">
        <v>245</v>
      </c>
      <c r="E50" s="239">
        <v>2</v>
      </c>
      <c r="F50" s="62" t="s">
        <v>583</v>
      </c>
      <c r="G50" s="364"/>
      <c r="H50" s="382"/>
      <c r="I50" s="40"/>
      <c r="J50" s="403"/>
      <c r="K50" s="403"/>
      <c r="L50" s="75"/>
      <c r="M50" s="75"/>
      <c r="N50" s="75"/>
      <c r="O50" s="75"/>
      <c r="P50" s="75"/>
      <c r="Q50" s="75"/>
      <c r="R50" s="75"/>
      <c r="S50" s="75"/>
      <c r="T50" s="75"/>
      <c r="U50" s="367"/>
      <c r="V50" s="37"/>
    </row>
    <row r="51" spans="1:22" ht="45.75">
      <c r="A51" s="367"/>
      <c r="B51" s="368"/>
      <c r="C51" s="366"/>
      <c r="D51" s="61" t="s">
        <v>246</v>
      </c>
      <c r="E51" s="239">
        <v>3</v>
      </c>
      <c r="F51" s="62" t="s">
        <v>584</v>
      </c>
      <c r="G51" s="364"/>
      <c r="H51" s="382"/>
      <c r="I51" s="40"/>
      <c r="J51" s="403"/>
      <c r="K51" s="403"/>
      <c r="L51" s="75"/>
      <c r="M51" s="75"/>
      <c r="N51" s="75"/>
      <c r="O51" s="75"/>
      <c r="P51" s="75"/>
      <c r="Q51" s="75"/>
      <c r="R51" s="75"/>
      <c r="S51" s="75"/>
      <c r="T51" s="75"/>
      <c r="U51" s="367"/>
      <c r="V51" s="36"/>
    </row>
    <row r="52" spans="1:22" ht="23.25">
      <c r="A52" s="367"/>
      <c r="B52" s="368"/>
      <c r="C52" s="366"/>
      <c r="D52" s="61" t="s">
        <v>247</v>
      </c>
      <c r="E52" s="239">
        <v>4</v>
      </c>
      <c r="F52" s="62" t="s">
        <v>585</v>
      </c>
      <c r="G52" s="364"/>
      <c r="H52" s="382"/>
      <c r="I52" s="40"/>
      <c r="J52" s="259"/>
      <c r="K52" s="259"/>
      <c r="L52" s="75"/>
      <c r="M52" s="75"/>
      <c r="N52" s="75"/>
      <c r="O52" s="75"/>
      <c r="P52" s="75"/>
      <c r="Q52" s="75"/>
      <c r="R52" s="75"/>
      <c r="S52" s="75"/>
      <c r="T52" s="75"/>
      <c r="U52" s="367"/>
      <c r="V52" s="35"/>
    </row>
    <row r="53" spans="1:22" ht="23.25">
      <c r="A53" s="367">
        <v>12</v>
      </c>
      <c r="B53" s="368" t="s">
        <v>234</v>
      </c>
      <c r="C53" s="366" t="s">
        <v>238</v>
      </c>
      <c r="D53" s="61" t="s">
        <v>248</v>
      </c>
      <c r="E53" s="239">
        <v>1</v>
      </c>
      <c r="F53" s="62" t="s">
        <v>586</v>
      </c>
      <c r="G53" s="364" t="s">
        <v>885</v>
      </c>
      <c r="H53" s="380">
        <v>256.42</v>
      </c>
      <c r="I53" s="24"/>
      <c r="J53" s="404" t="s">
        <v>990</v>
      </c>
      <c r="K53" s="404" t="s">
        <v>956</v>
      </c>
      <c r="L53" s="78"/>
      <c r="M53" s="77"/>
      <c r="N53" s="77"/>
      <c r="O53" s="77"/>
      <c r="P53" s="77"/>
      <c r="Q53" s="77"/>
      <c r="R53" s="77">
        <v>1</v>
      </c>
      <c r="S53" s="75"/>
      <c r="T53" s="75"/>
      <c r="U53" s="367">
        <v>26.75</v>
      </c>
      <c r="V53" s="36"/>
    </row>
    <row r="54" spans="1:22" ht="25.5">
      <c r="A54" s="367"/>
      <c r="B54" s="368"/>
      <c r="C54" s="366"/>
      <c r="D54" s="61" t="s">
        <v>248</v>
      </c>
      <c r="E54" s="239">
        <v>2</v>
      </c>
      <c r="F54" s="62" t="s">
        <v>587</v>
      </c>
      <c r="G54" s="364"/>
      <c r="H54" s="380"/>
      <c r="I54" s="40"/>
      <c r="J54" s="405"/>
      <c r="K54" s="405"/>
      <c r="L54" s="77"/>
      <c r="M54" s="77"/>
      <c r="N54" s="77"/>
      <c r="O54" s="77"/>
      <c r="P54" s="77"/>
      <c r="Q54" s="77"/>
      <c r="R54" s="77">
        <v>1</v>
      </c>
      <c r="S54" s="75"/>
      <c r="T54" s="75"/>
      <c r="U54" s="367"/>
      <c r="V54" s="136" t="s">
        <v>951</v>
      </c>
    </row>
    <row r="55" spans="1:22" ht="34.5">
      <c r="A55" s="367"/>
      <c r="B55" s="368"/>
      <c r="C55" s="366"/>
      <c r="D55" s="61" t="s">
        <v>248</v>
      </c>
      <c r="E55" s="239">
        <v>3</v>
      </c>
      <c r="F55" s="62" t="s">
        <v>588</v>
      </c>
      <c r="G55" s="364"/>
      <c r="H55" s="380"/>
      <c r="I55" s="40">
        <v>1</v>
      </c>
      <c r="J55" s="405"/>
      <c r="K55" s="405"/>
      <c r="L55" s="152"/>
      <c r="M55" s="75"/>
      <c r="N55" s="75"/>
      <c r="O55" s="75"/>
      <c r="P55" s="75"/>
      <c r="Q55" s="75"/>
      <c r="R55" s="75"/>
      <c r="S55" s="75"/>
      <c r="T55" s="75"/>
      <c r="U55" s="367"/>
      <c r="V55" s="36" t="s">
        <v>920</v>
      </c>
    </row>
    <row r="56" spans="1:22" ht="34.5">
      <c r="A56" s="367"/>
      <c r="B56" s="368"/>
      <c r="C56" s="366"/>
      <c r="D56" s="61" t="s">
        <v>248</v>
      </c>
      <c r="E56" s="239">
        <v>4</v>
      </c>
      <c r="F56" s="62" t="s">
        <v>589</v>
      </c>
      <c r="G56" s="364"/>
      <c r="H56" s="380"/>
      <c r="I56" s="24"/>
      <c r="J56" s="405"/>
      <c r="K56" s="405"/>
      <c r="L56" s="77"/>
      <c r="M56" s="78"/>
      <c r="N56" s="77"/>
      <c r="O56" s="77"/>
      <c r="P56" s="77"/>
      <c r="Q56" s="77"/>
      <c r="R56" s="77"/>
      <c r="S56" s="77">
        <v>1</v>
      </c>
      <c r="T56" s="75"/>
      <c r="U56" s="367"/>
      <c r="V56" s="34"/>
    </row>
    <row r="57" spans="1:22" ht="23.25" customHeight="1">
      <c r="A57" s="367"/>
      <c r="B57" s="368"/>
      <c r="C57" s="366"/>
      <c r="D57" s="61" t="s">
        <v>249</v>
      </c>
      <c r="E57" s="239">
        <v>5</v>
      </c>
      <c r="F57" s="62" t="s">
        <v>590</v>
      </c>
      <c r="G57" s="364"/>
      <c r="H57" s="380"/>
      <c r="I57" s="24"/>
      <c r="J57" s="406"/>
      <c r="K57" s="406"/>
      <c r="L57" s="78"/>
      <c r="M57" s="77"/>
      <c r="N57" s="77"/>
      <c r="O57" s="77"/>
      <c r="P57" s="77"/>
      <c r="Q57" s="77"/>
      <c r="R57" s="77"/>
      <c r="S57" s="77">
        <v>1</v>
      </c>
      <c r="T57" s="75"/>
      <c r="U57" s="367"/>
      <c r="V57" s="36"/>
    </row>
    <row r="58" spans="1:22" ht="30.75" customHeight="1">
      <c r="A58" s="367">
        <v>13</v>
      </c>
      <c r="B58" s="368" t="s">
        <v>235</v>
      </c>
      <c r="C58" s="366" t="s">
        <v>238</v>
      </c>
      <c r="D58" s="61" t="s">
        <v>250</v>
      </c>
      <c r="E58" s="239">
        <v>1</v>
      </c>
      <c r="F58" s="62" t="s">
        <v>591</v>
      </c>
      <c r="G58" s="364" t="s">
        <v>839</v>
      </c>
      <c r="H58" s="382">
        <v>206.29</v>
      </c>
      <c r="I58" s="24"/>
      <c r="J58" s="404" t="s">
        <v>968</v>
      </c>
      <c r="K58" s="404" t="s">
        <v>956</v>
      </c>
      <c r="L58" s="77"/>
      <c r="M58" s="77"/>
      <c r="N58" s="77"/>
      <c r="O58" s="77"/>
      <c r="P58" s="77"/>
      <c r="Q58" s="77"/>
      <c r="R58" s="77"/>
      <c r="S58" s="77">
        <v>1</v>
      </c>
      <c r="T58" s="75"/>
      <c r="U58" s="367">
        <v>23.55</v>
      </c>
      <c r="V58" s="137" t="s">
        <v>921</v>
      </c>
    </row>
    <row r="59" spans="1:22" ht="29.25" customHeight="1">
      <c r="A59" s="367"/>
      <c r="B59" s="368"/>
      <c r="C59" s="366"/>
      <c r="D59" s="61" t="s">
        <v>251</v>
      </c>
      <c r="E59" s="239">
        <v>2</v>
      </c>
      <c r="F59" s="62" t="s">
        <v>592</v>
      </c>
      <c r="G59" s="364"/>
      <c r="H59" s="382"/>
      <c r="I59" s="24"/>
      <c r="J59" s="405"/>
      <c r="K59" s="405"/>
      <c r="L59" s="77"/>
      <c r="M59" s="77"/>
      <c r="N59" s="77"/>
      <c r="O59" s="77"/>
      <c r="P59" s="77">
        <v>1</v>
      </c>
      <c r="Q59" s="75"/>
      <c r="R59" s="75"/>
      <c r="S59" s="75"/>
      <c r="T59" s="75"/>
      <c r="U59" s="367"/>
      <c r="V59" s="137" t="s">
        <v>920</v>
      </c>
    </row>
    <row r="60" spans="1:22" ht="28.5" customHeight="1">
      <c r="A60" s="367"/>
      <c r="B60" s="368"/>
      <c r="C60" s="366"/>
      <c r="D60" s="61" t="s">
        <v>251</v>
      </c>
      <c r="E60" s="239">
        <v>3</v>
      </c>
      <c r="F60" s="62" t="s">
        <v>593</v>
      </c>
      <c r="G60" s="364"/>
      <c r="H60" s="382"/>
      <c r="I60" s="24">
        <v>1</v>
      </c>
      <c r="J60" s="405"/>
      <c r="K60" s="405"/>
      <c r="L60" s="75"/>
      <c r="M60" s="75"/>
      <c r="N60" s="75"/>
      <c r="O60" s="75"/>
      <c r="P60" s="75"/>
      <c r="Q60" s="75"/>
      <c r="R60" s="75"/>
      <c r="S60" s="75"/>
      <c r="T60" s="75"/>
      <c r="U60" s="367"/>
      <c r="V60" s="137" t="s">
        <v>866</v>
      </c>
    </row>
    <row r="61" spans="1:22" ht="23.25">
      <c r="A61" s="367"/>
      <c r="B61" s="368"/>
      <c r="C61" s="366"/>
      <c r="D61" s="61" t="s">
        <v>251</v>
      </c>
      <c r="E61" s="239">
        <v>4</v>
      </c>
      <c r="F61" s="62" t="s">
        <v>594</v>
      </c>
      <c r="G61" s="364"/>
      <c r="H61" s="382"/>
      <c r="I61" s="24"/>
      <c r="J61" s="406"/>
      <c r="K61" s="406"/>
      <c r="L61" s="77"/>
      <c r="M61" s="77"/>
      <c r="N61" s="77"/>
      <c r="O61" s="77"/>
      <c r="P61" s="77">
        <v>1</v>
      </c>
      <c r="Q61" s="75"/>
      <c r="R61" s="75"/>
      <c r="S61" s="75"/>
      <c r="T61" s="75"/>
      <c r="U61" s="367"/>
      <c r="V61" s="137"/>
    </row>
    <row r="62" spans="1:22" ht="27.75" customHeight="1">
      <c r="A62" s="367">
        <v>14</v>
      </c>
      <c r="B62" s="368" t="s">
        <v>236</v>
      </c>
      <c r="C62" s="366" t="s">
        <v>238</v>
      </c>
      <c r="D62" s="61" t="s">
        <v>252</v>
      </c>
      <c r="E62" s="239">
        <v>1</v>
      </c>
      <c r="F62" s="62" t="s">
        <v>595</v>
      </c>
      <c r="G62" s="364" t="s">
        <v>840</v>
      </c>
      <c r="H62" s="382">
        <v>150.61000000000001</v>
      </c>
      <c r="I62" s="40">
        <v>1</v>
      </c>
      <c r="J62" s="407" t="s">
        <v>969</v>
      </c>
      <c r="K62" s="407" t="s">
        <v>956</v>
      </c>
      <c r="L62" s="152"/>
      <c r="M62" s="75"/>
      <c r="N62" s="75"/>
      <c r="O62" s="75"/>
      <c r="P62" s="75"/>
      <c r="Q62" s="75"/>
      <c r="R62" s="75"/>
      <c r="S62" s="75"/>
      <c r="T62" s="75"/>
      <c r="U62" s="367">
        <v>5.59</v>
      </c>
      <c r="V62" s="136" t="s">
        <v>868</v>
      </c>
    </row>
    <row r="63" spans="1:22" ht="25.5">
      <c r="A63" s="367"/>
      <c r="B63" s="368"/>
      <c r="C63" s="366"/>
      <c r="D63" s="61" t="s">
        <v>252</v>
      </c>
      <c r="E63" s="239">
        <v>2</v>
      </c>
      <c r="F63" s="62" t="s">
        <v>596</v>
      </c>
      <c r="G63" s="364"/>
      <c r="H63" s="382"/>
      <c r="I63" s="40">
        <v>1</v>
      </c>
      <c r="J63" s="408"/>
      <c r="K63" s="408"/>
      <c r="L63" s="74"/>
      <c r="M63" s="74"/>
      <c r="N63" s="75"/>
      <c r="O63" s="75"/>
      <c r="P63" s="75"/>
      <c r="Q63" s="75"/>
      <c r="R63" s="75"/>
      <c r="S63" s="75"/>
      <c r="T63" s="75"/>
      <c r="U63" s="367"/>
      <c r="V63" s="136" t="s">
        <v>866</v>
      </c>
    </row>
    <row r="64" spans="1:22" ht="53.25" customHeight="1">
      <c r="A64" s="367"/>
      <c r="B64" s="368"/>
      <c r="C64" s="366"/>
      <c r="D64" s="61" t="s">
        <v>253</v>
      </c>
      <c r="E64" s="239">
        <v>3</v>
      </c>
      <c r="F64" s="62" t="s">
        <v>597</v>
      </c>
      <c r="G64" s="364"/>
      <c r="H64" s="382"/>
      <c r="I64" s="40"/>
      <c r="J64" s="409"/>
      <c r="K64" s="409"/>
      <c r="L64" s="78"/>
      <c r="M64" s="77"/>
      <c r="N64" s="77"/>
      <c r="O64" s="77"/>
      <c r="P64" s="77">
        <v>1</v>
      </c>
      <c r="Q64" s="75"/>
      <c r="R64" s="75"/>
      <c r="S64" s="75"/>
      <c r="T64" s="75"/>
      <c r="U64" s="367"/>
      <c r="V64" s="36" t="s">
        <v>991</v>
      </c>
    </row>
    <row r="65" spans="1:23" ht="23.25">
      <c r="A65" s="367">
        <v>15</v>
      </c>
      <c r="B65" s="368" t="s">
        <v>237</v>
      </c>
      <c r="C65" s="366" t="s">
        <v>238</v>
      </c>
      <c r="D65" s="61" t="s">
        <v>254</v>
      </c>
      <c r="E65" s="239">
        <v>1</v>
      </c>
      <c r="F65" s="62" t="s">
        <v>598</v>
      </c>
      <c r="G65" s="364" t="s">
        <v>939</v>
      </c>
      <c r="H65" s="382">
        <v>250.43</v>
      </c>
      <c r="I65" s="40"/>
      <c r="J65" s="410"/>
      <c r="K65" s="410"/>
      <c r="L65" s="75"/>
      <c r="M65" s="75"/>
      <c r="N65" s="75"/>
      <c r="O65" s="75"/>
      <c r="P65" s="75"/>
      <c r="Q65" s="75"/>
      <c r="R65" s="75"/>
      <c r="S65" s="75"/>
      <c r="T65" s="75"/>
      <c r="U65" s="367"/>
      <c r="V65" s="34"/>
    </row>
    <row r="66" spans="1:23" ht="23.25">
      <c r="A66" s="367"/>
      <c r="B66" s="368"/>
      <c r="C66" s="366"/>
      <c r="D66" s="61" t="s">
        <v>254</v>
      </c>
      <c r="E66" s="239">
        <v>2</v>
      </c>
      <c r="F66" s="62" t="s">
        <v>599</v>
      </c>
      <c r="G66" s="364"/>
      <c r="H66" s="382"/>
      <c r="I66" s="40"/>
      <c r="J66" s="411"/>
      <c r="K66" s="411"/>
      <c r="L66" s="75"/>
      <c r="M66" s="75"/>
      <c r="N66" s="75"/>
      <c r="O66" s="75"/>
      <c r="P66" s="75"/>
      <c r="Q66" s="75"/>
      <c r="R66" s="75"/>
      <c r="S66" s="75"/>
      <c r="T66" s="75"/>
      <c r="U66" s="367"/>
      <c r="V66" s="34"/>
    </row>
    <row r="67" spans="1:23" ht="23.25">
      <c r="A67" s="367"/>
      <c r="B67" s="368"/>
      <c r="C67" s="366"/>
      <c r="D67" s="61" t="s">
        <v>255</v>
      </c>
      <c r="E67" s="239">
        <v>3</v>
      </c>
      <c r="F67" s="62" t="s">
        <v>600</v>
      </c>
      <c r="G67" s="364"/>
      <c r="H67" s="382"/>
      <c r="I67" s="40"/>
      <c r="J67" s="411"/>
      <c r="K67" s="411"/>
      <c r="L67" s="75"/>
      <c r="M67" s="75"/>
      <c r="N67" s="75"/>
      <c r="O67" s="75"/>
      <c r="P67" s="75"/>
      <c r="Q67" s="75"/>
      <c r="R67" s="75"/>
      <c r="S67" s="75"/>
      <c r="T67" s="75"/>
      <c r="U67" s="367"/>
      <c r="V67" s="34"/>
    </row>
    <row r="68" spans="1:23" ht="23.25">
      <c r="A68" s="367"/>
      <c r="B68" s="368"/>
      <c r="C68" s="366"/>
      <c r="D68" s="61" t="s">
        <v>255</v>
      </c>
      <c r="E68" s="239">
        <v>4</v>
      </c>
      <c r="F68" s="62" t="s">
        <v>601</v>
      </c>
      <c r="G68" s="364"/>
      <c r="H68" s="382"/>
      <c r="I68" s="24"/>
      <c r="J68" s="411"/>
      <c r="K68" s="411"/>
      <c r="L68" s="74"/>
      <c r="M68" s="75"/>
      <c r="N68" s="75"/>
      <c r="O68" s="75"/>
      <c r="P68" s="75"/>
      <c r="Q68" s="75"/>
      <c r="R68" s="75"/>
      <c r="S68" s="75"/>
      <c r="T68" s="75"/>
      <c r="U68" s="367"/>
      <c r="V68" s="36"/>
    </row>
    <row r="69" spans="1:23" ht="23.25">
      <c r="A69" s="367"/>
      <c r="B69" s="368"/>
      <c r="C69" s="366"/>
      <c r="D69" s="61" t="s">
        <v>254</v>
      </c>
      <c r="E69" s="239">
        <v>5</v>
      </c>
      <c r="F69" s="62" t="s">
        <v>602</v>
      </c>
      <c r="G69" s="364"/>
      <c r="H69" s="382"/>
      <c r="I69" s="24"/>
      <c r="J69" s="412"/>
      <c r="K69" s="412"/>
      <c r="L69" s="74"/>
      <c r="M69" s="75"/>
      <c r="N69" s="75"/>
      <c r="O69" s="75"/>
      <c r="P69" s="75"/>
      <c r="Q69" s="75"/>
      <c r="R69" s="75"/>
      <c r="S69" s="75"/>
      <c r="T69" s="75"/>
      <c r="U69" s="367"/>
      <c r="V69" s="35"/>
    </row>
    <row r="70" spans="1:23">
      <c r="A70" s="28"/>
      <c r="B70" s="249"/>
      <c r="C70" s="379" t="s">
        <v>22</v>
      </c>
      <c r="D70" s="379"/>
      <c r="E70" s="27">
        <f>E11+E14+E19+E24+E26+E30+E35+E39+E42+E48+E52+E57+E61+E64+E69</f>
        <v>62</v>
      </c>
      <c r="F70" s="41"/>
      <c r="G70" s="41"/>
      <c r="H70" s="47">
        <f>H8+H12+H15+H20+H25+H27+H31+H36+H40+H43+H49+H53+H58+H62+H65</f>
        <v>3032.5366666666664</v>
      </c>
      <c r="I70" s="76">
        <f>SUM(I8:I69)</f>
        <v>6</v>
      </c>
      <c r="J70" s="76"/>
      <c r="K70" s="76"/>
      <c r="L70" s="76">
        <f t="shared" ref="L70:U70" si="0">SUM(L8:L69)</f>
        <v>1</v>
      </c>
      <c r="M70" s="76">
        <f t="shared" si="0"/>
        <v>2</v>
      </c>
      <c r="N70" s="76">
        <f t="shared" si="0"/>
        <v>0</v>
      </c>
      <c r="O70" s="76">
        <f t="shared" si="0"/>
        <v>0</v>
      </c>
      <c r="P70" s="76">
        <f t="shared" si="0"/>
        <v>7</v>
      </c>
      <c r="Q70" s="76">
        <f t="shared" si="0"/>
        <v>0</v>
      </c>
      <c r="R70" s="76">
        <f t="shared" si="0"/>
        <v>3</v>
      </c>
      <c r="S70" s="76">
        <f t="shared" si="0"/>
        <v>6</v>
      </c>
      <c r="T70" s="76">
        <f t="shared" si="0"/>
        <v>5</v>
      </c>
      <c r="U70" s="47">
        <f t="shared" si="0"/>
        <v>301.96000000000004</v>
      </c>
      <c r="V70" s="28"/>
    </row>
    <row r="71" spans="1:23" ht="42" customHeight="1">
      <c r="A71" s="361" t="s">
        <v>936</v>
      </c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104"/>
    </row>
    <row r="72" spans="1:23" ht="15" customHeight="1">
      <c r="A72" s="301" t="s">
        <v>0</v>
      </c>
      <c r="B72" s="301" t="s">
        <v>1</v>
      </c>
      <c r="C72" s="301" t="s">
        <v>2</v>
      </c>
      <c r="D72" s="291" t="s">
        <v>3</v>
      </c>
      <c r="E72" s="313"/>
      <c r="F72" s="301" t="s">
        <v>4</v>
      </c>
      <c r="U72" s="381"/>
      <c r="V72" s="381"/>
    </row>
    <row r="73" spans="1:23">
      <c r="A73" s="301"/>
      <c r="B73" s="301"/>
      <c r="C73" s="301"/>
      <c r="D73" s="292"/>
      <c r="E73" s="314"/>
      <c r="F73" s="301"/>
    </row>
    <row r="74" spans="1:23">
      <c r="A74" s="301"/>
      <c r="B74" s="301"/>
      <c r="C74" s="301"/>
      <c r="D74" s="293"/>
      <c r="E74" s="315"/>
      <c r="F74" s="301"/>
    </row>
    <row r="75" spans="1:23" ht="23.25">
      <c r="A75" s="2">
        <v>1</v>
      </c>
      <c r="B75" s="250" t="s">
        <v>204</v>
      </c>
      <c r="C75" s="247" t="s">
        <v>209</v>
      </c>
      <c r="D75" s="362" t="s">
        <v>218</v>
      </c>
      <c r="E75" s="363"/>
      <c r="F75" s="85" t="s">
        <v>887</v>
      </c>
    </row>
    <row r="81" spans="1:22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</row>
  </sheetData>
  <mergeCells count="156">
    <mergeCell ref="J53:J57"/>
    <mergeCell ref="K53:K57"/>
    <mergeCell ref="J58:J61"/>
    <mergeCell ref="K58:K61"/>
    <mergeCell ref="J62:J64"/>
    <mergeCell ref="K62:K64"/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  <mergeCell ref="A65:A69"/>
    <mergeCell ref="A31:A35"/>
    <mergeCell ref="B31:B35"/>
    <mergeCell ref="C31:C35"/>
    <mergeCell ref="G31:G35"/>
    <mergeCell ref="H31:H35"/>
    <mergeCell ref="G49:G52"/>
    <mergeCell ref="A49:A52"/>
    <mergeCell ref="B49:B52"/>
    <mergeCell ref="H62:H64"/>
    <mergeCell ref="G58:G61"/>
    <mergeCell ref="U43:U48"/>
    <mergeCell ref="U49:U52"/>
    <mergeCell ref="H49:H52"/>
    <mergeCell ref="G40:G42"/>
    <mergeCell ref="H40:H42"/>
    <mergeCell ref="G36:G39"/>
    <mergeCell ref="H36:H39"/>
    <mergeCell ref="G43:G48"/>
    <mergeCell ref="H43:H48"/>
    <mergeCell ref="J49:J52"/>
    <mergeCell ref="K49:K52"/>
    <mergeCell ref="U36:U39"/>
    <mergeCell ref="A1:V1"/>
    <mergeCell ref="A2:V2"/>
    <mergeCell ref="A3:I3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J3:V3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U5:U7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J6:J7"/>
    <mergeCell ref="K6:K7"/>
    <mergeCell ref="J8:J11"/>
    <mergeCell ref="K8:K11"/>
    <mergeCell ref="J12:J14"/>
    <mergeCell ref="K12:K14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K25:K26"/>
    <mergeCell ref="U25:U26"/>
    <mergeCell ref="A25:A26"/>
    <mergeCell ref="B25:B26"/>
    <mergeCell ref="C25:C26"/>
    <mergeCell ref="A71:V71"/>
    <mergeCell ref="A72:A74"/>
    <mergeCell ref="B72:B74"/>
    <mergeCell ref="C72:C74"/>
    <mergeCell ref="F72:F74"/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U31:U35"/>
    <mergeCell ref="U40:U42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106" zoomScaleSheetLayoutView="106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T24" sqref="T24:T27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9.5703125" customWidth="1"/>
    <col min="5" max="5" width="3.140625" style="240" customWidth="1"/>
    <col min="6" max="6" width="17.28515625" customWidth="1"/>
    <col min="7" max="7" width="12.28515625" customWidth="1"/>
    <col min="8" max="8" width="10" customWidth="1"/>
    <col min="9" max="9" width="4.7109375" style="163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4" customWidth="1"/>
  </cols>
  <sheetData>
    <row r="1" spans="1:24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4">
      <c r="A2" s="383" t="s">
        <v>43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4">
      <c r="A3" s="384" t="s">
        <v>1013</v>
      </c>
      <c r="B3" s="384"/>
      <c r="C3" s="384"/>
      <c r="D3" s="384"/>
      <c r="E3" s="384"/>
      <c r="F3" s="384"/>
      <c r="G3" s="384"/>
      <c r="H3" s="384"/>
      <c r="I3" s="384"/>
      <c r="J3" s="160"/>
      <c r="K3" s="160"/>
      <c r="L3" s="413" t="str">
        <f>Summary!T3</f>
        <v>Date:-30.04.2014</v>
      </c>
      <c r="M3" s="413"/>
      <c r="N3" s="413"/>
      <c r="O3" s="413"/>
      <c r="P3" s="413"/>
      <c r="Q3" s="413"/>
      <c r="R3" s="413"/>
      <c r="S3" s="413"/>
      <c r="T3" s="413"/>
      <c r="U3" s="413"/>
      <c r="V3" s="413"/>
    </row>
    <row r="4" spans="1:24" ht="32.25" customHeight="1">
      <c r="A4" s="388" t="s">
        <v>1023</v>
      </c>
      <c r="B4" s="388"/>
      <c r="C4" s="388"/>
      <c r="D4" s="388"/>
      <c r="E4" s="388"/>
      <c r="F4" s="388"/>
      <c r="G4" s="388"/>
      <c r="H4" s="388" t="s">
        <v>38</v>
      </c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1:24" ht="13.5" customHeight="1">
      <c r="A5" s="301" t="s">
        <v>0</v>
      </c>
      <c r="B5" s="301" t="s">
        <v>1</v>
      </c>
      <c r="C5" s="301" t="s">
        <v>2</v>
      </c>
      <c r="D5" s="301" t="s">
        <v>3</v>
      </c>
      <c r="E5" s="301" t="s">
        <v>36</v>
      </c>
      <c r="F5" s="301" t="s">
        <v>4</v>
      </c>
      <c r="G5" s="301" t="s">
        <v>5</v>
      </c>
      <c r="H5" s="301" t="s">
        <v>6</v>
      </c>
      <c r="I5" s="389" t="s">
        <v>16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01" t="s">
        <v>1003</v>
      </c>
      <c r="V5" s="390" t="s">
        <v>14</v>
      </c>
    </row>
    <row r="6" spans="1:24" ht="23.25" customHeight="1">
      <c r="A6" s="301"/>
      <c r="B6" s="301"/>
      <c r="C6" s="301"/>
      <c r="D6" s="301"/>
      <c r="E6" s="301"/>
      <c r="F6" s="301"/>
      <c r="G6" s="301"/>
      <c r="H6" s="301"/>
      <c r="I6" s="391" t="s">
        <v>7</v>
      </c>
      <c r="J6" s="301" t="s">
        <v>953</v>
      </c>
      <c r="K6" s="301" t="s">
        <v>954</v>
      </c>
      <c r="L6" s="392" t="s">
        <v>15</v>
      </c>
      <c r="M6" s="393" t="s">
        <v>10</v>
      </c>
      <c r="N6" s="301" t="s">
        <v>9</v>
      </c>
      <c r="O6" s="385" t="s">
        <v>17</v>
      </c>
      <c r="P6" s="385"/>
      <c r="Q6" s="301" t="s">
        <v>18</v>
      </c>
      <c r="R6" s="301"/>
      <c r="S6" s="386" t="s">
        <v>13</v>
      </c>
      <c r="T6" s="394" t="s">
        <v>8</v>
      </c>
      <c r="U6" s="301"/>
      <c r="V6" s="390"/>
    </row>
    <row r="7" spans="1:24" ht="22.5" customHeight="1">
      <c r="A7" s="301"/>
      <c r="B7" s="301"/>
      <c r="C7" s="301"/>
      <c r="D7" s="301"/>
      <c r="E7" s="301"/>
      <c r="F7" s="301"/>
      <c r="G7" s="301"/>
      <c r="H7" s="301"/>
      <c r="I7" s="391"/>
      <c r="J7" s="301"/>
      <c r="K7" s="301"/>
      <c r="L7" s="392"/>
      <c r="M7" s="393"/>
      <c r="N7" s="301"/>
      <c r="O7" s="161" t="s">
        <v>11</v>
      </c>
      <c r="P7" s="161" t="s">
        <v>12</v>
      </c>
      <c r="Q7" s="161" t="s">
        <v>11</v>
      </c>
      <c r="R7" s="161" t="s">
        <v>12</v>
      </c>
      <c r="S7" s="386"/>
      <c r="T7" s="394"/>
      <c r="U7" s="301"/>
      <c r="V7" s="390"/>
    </row>
    <row r="8" spans="1:24" ht="24" customHeight="1">
      <c r="A8" s="415">
        <v>1</v>
      </c>
      <c r="B8" s="367" t="s">
        <v>136</v>
      </c>
      <c r="C8" s="416" t="s">
        <v>153</v>
      </c>
      <c r="D8" s="42" t="s">
        <v>159</v>
      </c>
      <c r="E8" s="241">
        <v>1</v>
      </c>
      <c r="F8" s="48" t="s">
        <v>603</v>
      </c>
      <c r="G8" s="417" t="s">
        <v>939</v>
      </c>
      <c r="H8" s="380">
        <v>196.6</v>
      </c>
      <c r="I8" s="174"/>
      <c r="J8" s="258"/>
      <c r="K8" s="258"/>
      <c r="L8" s="75"/>
      <c r="M8" s="75"/>
      <c r="N8" s="75"/>
      <c r="O8" s="75"/>
      <c r="P8" s="75"/>
      <c r="Q8" s="75"/>
      <c r="R8" s="75"/>
      <c r="S8" s="75"/>
      <c r="T8" s="75"/>
      <c r="U8" s="367"/>
      <c r="V8" s="138"/>
      <c r="W8" s="17"/>
      <c r="X8" s="17"/>
    </row>
    <row r="9" spans="1:24" ht="22.5">
      <c r="A9" s="415"/>
      <c r="B9" s="367"/>
      <c r="C9" s="416"/>
      <c r="D9" s="42" t="s">
        <v>159</v>
      </c>
      <c r="E9" s="241">
        <v>2</v>
      </c>
      <c r="F9" s="48" t="s">
        <v>604</v>
      </c>
      <c r="G9" s="417"/>
      <c r="H9" s="380"/>
      <c r="I9" s="174"/>
      <c r="J9" s="403"/>
      <c r="K9" s="403"/>
      <c r="L9" s="74"/>
      <c r="M9" s="75"/>
      <c r="N9" s="75"/>
      <c r="O9" s="75"/>
      <c r="P9" s="75"/>
      <c r="Q9" s="75"/>
      <c r="R9" s="75"/>
      <c r="S9" s="75"/>
      <c r="T9" s="75"/>
      <c r="U9" s="367"/>
      <c r="V9" s="136"/>
    </row>
    <row r="10" spans="1:24" ht="22.5">
      <c r="A10" s="415"/>
      <c r="B10" s="367"/>
      <c r="C10" s="416"/>
      <c r="D10" s="42" t="s">
        <v>159</v>
      </c>
      <c r="E10" s="241">
        <v>3</v>
      </c>
      <c r="F10" s="48" t="s">
        <v>605</v>
      </c>
      <c r="G10" s="417"/>
      <c r="H10" s="380"/>
      <c r="I10" s="174"/>
      <c r="J10" s="403"/>
      <c r="K10" s="403"/>
      <c r="L10" s="74"/>
      <c r="M10" s="75"/>
      <c r="N10" s="75"/>
      <c r="O10" s="75"/>
      <c r="P10" s="75"/>
      <c r="Q10" s="75"/>
      <c r="R10" s="75"/>
      <c r="S10" s="75"/>
      <c r="T10" s="75"/>
      <c r="U10" s="367"/>
      <c r="V10" s="136"/>
    </row>
    <row r="11" spans="1:24" ht="14.25" customHeight="1">
      <c r="A11" s="415"/>
      <c r="B11" s="367"/>
      <c r="C11" s="416"/>
      <c r="D11" s="42" t="s">
        <v>159</v>
      </c>
      <c r="E11" s="241">
        <v>4</v>
      </c>
      <c r="F11" s="48" t="s">
        <v>606</v>
      </c>
      <c r="G11" s="417"/>
      <c r="H11" s="380"/>
      <c r="I11" s="174"/>
      <c r="J11" s="259"/>
      <c r="K11" s="259"/>
      <c r="L11" s="74"/>
      <c r="M11" s="75"/>
      <c r="N11" s="75"/>
      <c r="O11" s="75"/>
      <c r="P11" s="75"/>
      <c r="Q11" s="75"/>
      <c r="R11" s="75"/>
      <c r="S11" s="75"/>
      <c r="T11" s="75"/>
      <c r="U11" s="367"/>
      <c r="V11" s="139"/>
    </row>
    <row r="12" spans="1:24" ht="33.75">
      <c r="A12" s="415">
        <v>2</v>
      </c>
      <c r="B12" s="367" t="s">
        <v>137</v>
      </c>
      <c r="C12" s="416" t="s">
        <v>153</v>
      </c>
      <c r="D12" s="42" t="s">
        <v>160</v>
      </c>
      <c r="E12" s="241">
        <v>1</v>
      </c>
      <c r="F12" s="48" t="s">
        <v>607</v>
      </c>
      <c r="G12" s="417" t="s">
        <v>939</v>
      </c>
      <c r="H12" s="380">
        <v>246.48</v>
      </c>
      <c r="I12" s="174"/>
      <c r="J12" s="24"/>
      <c r="K12" s="24"/>
      <c r="L12" s="75"/>
      <c r="M12" s="75"/>
      <c r="N12" s="75"/>
      <c r="O12" s="75"/>
      <c r="P12" s="75"/>
      <c r="Q12" s="75"/>
      <c r="R12" s="75"/>
      <c r="S12" s="75"/>
      <c r="T12" s="75"/>
      <c r="U12" s="367"/>
      <c r="V12" s="139"/>
    </row>
    <row r="13" spans="1:24" ht="23.25" customHeight="1">
      <c r="A13" s="415"/>
      <c r="B13" s="367"/>
      <c r="C13" s="416"/>
      <c r="D13" s="42" t="s">
        <v>160</v>
      </c>
      <c r="E13" s="241">
        <v>2</v>
      </c>
      <c r="F13" s="48" t="s">
        <v>608</v>
      </c>
      <c r="G13" s="417"/>
      <c r="H13" s="380"/>
      <c r="I13" s="174"/>
      <c r="J13" s="24"/>
      <c r="K13" s="24"/>
      <c r="L13" s="75"/>
      <c r="M13" s="75"/>
      <c r="N13" s="75"/>
      <c r="O13" s="75"/>
      <c r="P13" s="75"/>
      <c r="Q13" s="75"/>
      <c r="R13" s="75"/>
      <c r="S13" s="75"/>
      <c r="T13" s="75"/>
      <c r="U13" s="367"/>
      <c r="V13" s="136"/>
    </row>
    <row r="14" spans="1:24" ht="26.25" customHeight="1">
      <c r="A14" s="415"/>
      <c r="B14" s="367"/>
      <c r="C14" s="416"/>
      <c r="D14" s="42" t="s">
        <v>160</v>
      </c>
      <c r="E14" s="241">
        <v>3</v>
      </c>
      <c r="F14" s="48" t="s">
        <v>609</v>
      </c>
      <c r="G14" s="417"/>
      <c r="H14" s="380"/>
      <c r="I14" s="174"/>
      <c r="J14" s="24"/>
      <c r="K14" s="24"/>
      <c r="L14" s="75"/>
      <c r="M14" s="75"/>
      <c r="N14" s="75"/>
      <c r="O14" s="75"/>
      <c r="P14" s="75"/>
      <c r="Q14" s="75"/>
      <c r="R14" s="75"/>
      <c r="S14" s="75"/>
      <c r="T14" s="75"/>
      <c r="U14" s="367"/>
      <c r="V14" s="136"/>
    </row>
    <row r="15" spans="1:24" ht="33.75">
      <c r="A15" s="415"/>
      <c r="B15" s="367"/>
      <c r="C15" s="416"/>
      <c r="D15" s="42" t="s">
        <v>160</v>
      </c>
      <c r="E15" s="241">
        <v>4</v>
      </c>
      <c r="F15" s="48" t="s">
        <v>610</v>
      </c>
      <c r="G15" s="417"/>
      <c r="H15" s="380"/>
      <c r="I15" s="174"/>
      <c r="J15" s="24"/>
      <c r="K15" s="24"/>
      <c r="L15" s="75"/>
      <c r="M15" s="75"/>
      <c r="N15" s="75"/>
      <c r="O15" s="75"/>
      <c r="P15" s="75"/>
      <c r="Q15" s="75"/>
      <c r="R15" s="75"/>
      <c r="S15" s="75"/>
      <c r="T15" s="75"/>
      <c r="U15" s="367"/>
      <c r="V15" s="136"/>
    </row>
    <row r="16" spans="1:24" ht="22.5">
      <c r="A16" s="415"/>
      <c r="B16" s="367"/>
      <c r="C16" s="416"/>
      <c r="D16" s="42" t="s">
        <v>160</v>
      </c>
      <c r="E16" s="241">
        <v>5</v>
      </c>
      <c r="F16" s="48" t="s">
        <v>611</v>
      </c>
      <c r="G16" s="417"/>
      <c r="H16" s="380"/>
      <c r="I16" s="174"/>
      <c r="J16" s="24"/>
      <c r="K16" s="24"/>
      <c r="L16" s="75"/>
      <c r="M16" s="75"/>
      <c r="N16" s="75"/>
      <c r="O16" s="75"/>
      <c r="P16" s="75"/>
      <c r="Q16" s="75"/>
      <c r="R16" s="75"/>
      <c r="S16" s="75"/>
      <c r="T16" s="75"/>
      <c r="U16" s="367"/>
      <c r="V16" s="139"/>
    </row>
    <row r="17" spans="1:22" ht="22.5">
      <c r="A17" s="415">
        <v>3</v>
      </c>
      <c r="B17" s="367" t="s">
        <v>138</v>
      </c>
      <c r="C17" s="416" t="s">
        <v>153</v>
      </c>
      <c r="D17" s="42" t="s">
        <v>161</v>
      </c>
      <c r="E17" s="241">
        <v>1</v>
      </c>
      <c r="F17" s="48" t="s">
        <v>612</v>
      </c>
      <c r="G17" s="367" t="s">
        <v>939</v>
      </c>
      <c r="H17" s="380">
        <v>197.28</v>
      </c>
      <c r="I17" s="174"/>
      <c r="J17" s="24"/>
      <c r="K17" s="24"/>
      <c r="L17" s="152"/>
      <c r="M17" s="152"/>
      <c r="N17" s="152"/>
      <c r="O17" s="152"/>
      <c r="P17" s="152"/>
      <c r="Q17" s="75"/>
      <c r="R17" s="75"/>
      <c r="S17" s="75"/>
      <c r="T17" s="75"/>
      <c r="U17" s="367"/>
      <c r="V17" s="136"/>
    </row>
    <row r="18" spans="1:22" ht="22.5">
      <c r="A18" s="415"/>
      <c r="B18" s="367"/>
      <c r="C18" s="416"/>
      <c r="D18" s="42" t="s">
        <v>161</v>
      </c>
      <c r="E18" s="241">
        <v>2</v>
      </c>
      <c r="F18" s="48" t="s">
        <v>613</v>
      </c>
      <c r="G18" s="367"/>
      <c r="H18" s="380"/>
      <c r="I18" s="174"/>
      <c r="J18" s="24"/>
      <c r="K18" s="24"/>
      <c r="L18" s="152"/>
      <c r="M18" s="152"/>
      <c r="N18" s="152"/>
      <c r="O18" s="152"/>
      <c r="P18" s="152"/>
      <c r="Q18" s="75"/>
      <c r="R18" s="75"/>
      <c r="S18" s="75"/>
      <c r="T18" s="75"/>
      <c r="U18" s="367"/>
      <c r="V18" s="136"/>
    </row>
    <row r="19" spans="1:22" ht="22.5">
      <c r="A19" s="415"/>
      <c r="B19" s="367"/>
      <c r="C19" s="416"/>
      <c r="D19" s="42" t="s">
        <v>161</v>
      </c>
      <c r="E19" s="241">
        <v>3</v>
      </c>
      <c r="F19" s="48" t="s">
        <v>614</v>
      </c>
      <c r="G19" s="367"/>
      <c r="H19" s="380"/>
      <c r="I19" s="174"/>
      <c r="J19" s="24"/>
      <c r="K19" s="24"/>
      <c r="L19" s="152"/>
      <c r="M19" s="152"/>
      <c r="N19" s="152"/>
      <c r="O19" s="152"/>
      <c r="P19" s="152"/>
      <c r="Q19" s="75"/>
      <c r="R19" s="75"/>
      <c r="S19" s="75"/>
      <c r="T19" s="75"/>
      <c r="U19" s="367"/>
      <c r="V19" s="39"/>
    </row>
    <row r="20" spans="1:22" ht="33.75">
      <c r="A20" s="415"/>
      <c r="B20" s="367"/>
      <c r="C20" s="416"/>
      <c r="D20" s="42" t="s">
        <v>162</v>
      </c>
      <c r="E20" s="241">
        <v>4</v>
      </c>
      <c r="F20" s="48" t="s">
        <v>615</v>
      </c>
      <c r="G20" s="367"/>
      <c r="H20" s="380"/>
      <c r="I20" s="174"/>
      <c r="J20" s="24"/>
      <c r="K20" s="24"/>
      <c r="L20" s="75"/>
      <c r="M20" s="75"/>
      <c r="N20" s="75"/>
      <c r="O20" s="75"/>
      <c r="P20" s="75"/>
      <c r="Q20" s="75"/>
      <c r="R20" s="75"/>
      <c r="S20" s="75"/>
      <c r="T20" s="75"/>
      <c r="U20" s="367"/>
      <c r="V20" s="138"/>
    </row>
    <row r="21" spans="1:22" ht="16.5" customHeight="1">
      <c r="A21" s="415">
        <v>4</v>
      </c>
      <c r="B21" s="367" t="s">
        <v>139</v>
      </c>
      <c r="C21" s="416" t="s">
        <v>153</v>
      </c>
      <c r="D21" s="42" t="s">
        <v>163</v>
      </c>
      <c r="E21" s="241">
        <v>1</v>
      </c>
      <c r="F21" s="48" t="s">
        <v>616</v>
      </c>
      <c r="G21" s="417" t="s">
        <v>939</v>
      </c>
      <c r="H21" s="380">
        <v>99.82</v>
      </c>
      <c r="I21" s="174"/>
      <c r="J21" s="24"/>
      <c r="K21" s="24"/>
      <c r="L21" s="75"/>
      <c r="M21" s="75"/>
      <c r="N21" s="75"/>
      <c r="O21" s="75"/>
      <c r="P21" s="75"/>
      <c r="Q21" s="75"/>
      <c r="R21" s="75"/>
      <c r="S21" s="75"/>
      <c r="T21" s="75"/>
      <c r="U21" s="367"/>
      <c r="V21" s="138"/>
    </row>
    <row r="22" spans="1:22" ht="22.5">
      <c r="A22" s="415"/>
      <c r="B22" s="367"/>
      <c r="C22" s="416"/>
      <c r="D22" s="42" t="s">
        <v>164</v>
      </c>
      <c r="E22" s="241">
        <v>2</v>
      </c>
      <c r="F22" s="48" t="s">
        <v>617</v>
      </c>
      <c r="G22" s="417"/>
      <c r="H22" s="380"/>
      <c r="I22" s="174"/>
      <c r="J22" s="24"/>
      <c r="K22" s="24"/>
      <c r="L22" s="75"/>
      <c r="M22" s="75"/>
      <c r="N22" s="75"/>
      <c r="O22" s="75"/>
      <c r="P22" s="75"/>
      <c r="Q22" s="75"/>
      <c r="R22" s="75"/>
      <c r="S22" s="75"/>
      <c r="T22" s="75"/>
      <c r="U22" s="367"/>
      <c r="V22" s="138"/>
    </row>
    <row r="23" spans="1:22" ht="21" customHeight="1">
      <c r="A23" s="415">
        <v>5</v>
      </c>
      <c r="B23" s="367" t="s">
        <v>140</v>
      </c>
      <c r="C23" s="416" t="s">
        <v>153</v>
      </c>
      <c r="D23" s="42" t="s">
        <v>165</v>
      </c>
      <c r="E23" s="241">
        <v>1</v>
      </c>
      <c r="F23" s="48" t="s">
        <v>618</v>
      </c>
      <c r="G23" s="417" t="s">
        <v>834</v>
      </c>
      <c r="H23" s="380">
        <v>248.61</v>
      </c>
      <c r="I23" s="174"/>
      <c r="J23" s="404">
        <v>8.2012999999999998</v>
      </c>
      <c r="K23" s="404" t="s">
        <v>956</v>
      </c>
      <c r="L23" s="244"/>
      <c r="M23" s="244"/>
      <c r="N23" s="244"/>
      <c r="O23" s="244"/>
      <c r="P23" s="244"/>
      <c r="Q23" s="244"/>
      <c r="R23" s="244"/>
      <c r="S23" s="244">
        <v>1</v>
      </c>
      <c r="T23" s="245"/>
      <c r="U23" s="367">
        <v>112.9</v>
      </c>
      <c r="V23" s="138"/>
    </row>
    <row r="24" spans="1:22" ht="25.5">
      <c r="A24" s="415"/>
      <c r="B24" s="367"/>
      <c r="C24" s="416"/>
      <c r="D24" s="42" t="s">
        <v>166</v>
      </c>
      <c r="E24" s="241">
        <v>2</v>
      </c>
      <c r="F24" s="48" t="s">
        <v>619</v>
      </c>
      <c r="G24" s="417"/>
      <c r="H24" s="380"/>
      <c r="I24" s="174"/>
      <c r="J24" s="405"/>
      <c r="K24" s="405"/>
      <c r="L24" s="244"/>
      <c r="M24" s="244"/>
      <c r="N24" s="244"/>
      <c r="O24" s="244"/>
      <c r="P24" s="244"/>
      <c r="Q24" s="244"/>
      <c r="R24" s="244"/>
      <c r="S24" s="244"/>
      <c r="T24" s="244">
        <v>1</v>
      </c>
      <c r="U24" s="367"/>
      <c r="V24" s="136" t="s">
        <v>926</v>
      </c>
    </row>
    <row r="25" spans="1:22" ht="13.5" customHeight="1">
      <c r="A25" s="415"/>
      <c r="B25" s="367"/>
      <c r="C25" s="416"/>
      <c r="D25" s="42" t="s">
        <v>166</v>
      </c>
      <c r="E25" s="241">
        <v>3</v>
      </c>
      <c r="F25" s="48" t="s">
        <v>620</v>
      </c>
      <c r="G25" s="417"/>
      <c r="H25" s="380"/>
      <c r="I25" s="174"/>
      <c r="J25" s="405"/>
      <c r="K25" s="405"/>
      <c r="L25" s="244"/>
      <c r="M25" s="244"/>
      <c r="N25" s="244"/>
      <c r="O25" s="244"/>
      <c r="P25" s="244"/>
      <c r="Q25" s="244"/>
      <c r="R25" s="244"/>
      <c r="S25" s="244"/>
      <c r="T25" s="244">
        <v>1</v>
      </c>
      <c r="U25" s="367"/>
      <c r="V25" s="136"/>
    </row>
    <row r="26" spans="1:22" ht="22.5">
      <c r="A26" s="415"/>
      <c r="B26" s="367"/>
      <c r="C26" s="416"/>
      <c r="D26" s="42" t="s">
        <v>167</v>
      </c>
      <c r="E26" s="241">
        <v>4</v>
      </c>
      <c r="F26" s="48" t="s">
        <v>621</v>
      </c>
      <c r="G26" s="417"/>
      <c r="H26" s="380"/>
      <c r="I26" s="174"/>
      <c r="J26" s="405"/>
      <c r="K26" s="405"/>
      <c r="L26" s="244"/>
      <c r="M26" s="244"/>
      <c r="N26" s="244"/>
      <c r="O26" s="244"/>
      <c r="P26" s="244"/>
      <c r="Q26" s="244"/>
      <c r="R26" s="244"/>
      <c r="S26" s="244"/>
      <c r="T26" s="244">
        <v>1</v>
      </c>
      <c r="U26" s="367"/>
      <c r="V26" s="138"/>
    </row>
    <row r="27" spans="1:22" ht="22.5">
      <c r="A27" s="415"/>
      <c r="B27" s="367"/>
      <c r="C27" s="416"/>
      <c r="D27" s="42" t="s">
        <v>167</v>
      </c>
      <c r="E27" s="241">
        <v>5</v>
      </c>
      <c r="F27" s="48" t="s">
        <v>622</v>
      </c>
      <c r="G27" s="417"/>
      <c r="H27" s="380"/>
      <c r="I27" s="174"/>
      <c r="J27" s="406"/>
      <c r="K27" s="406"/>
      <c r="L27" s="246"/>
      <c r="M27" s="244"/>
      <c r="N27" s="244"/>
      <c r="O27" s="244"/>
      <c r="P27" s="244"/>
      <c r="Q27" s="244"/>
      <c r="R27" s="244"/>
      <c r="S27" s="244"/>
      <c r="T27" s="244">
        <v>1</v>
      </c>
      <c r="U27" s="367"/>
      <c r="V27" s="139"/>
    </row>
    <row r="28" spans="1:22" ht="22.5">
      <c r="A28" s="415">
        <v>6</v>
      </c>
      <c r="B28" s="367" t="s">
        <v>141</v>
      </c>
      <c r="C28" s="416" t="s">
        <v>154</v>
      </c>
      <c r="D28" s="42" t="s">
        <v>168</v>
      </c>
      <c r="E28" s="241">
        <v>1</v>
      </c>
      <c r="F28" s="48" t="s">
        <v>623</v>
      </c>
      <c r="G28" s="418" t="s">
        <v>836</v>
      </c>
      <c r="H28" s="380">
        <v>151.72</v>
      </c>
      <c r="I28" s="174"/>
      <c r="J28" s="404" t="s">
        <v>972</v>
      </c>
      <c r="K28" s="404" t="s">
        <v>956</v>
      </c>
      <c r="L28" s="77"/>
      <c r="M28" s="77">
        <v>1</v>
      </c>
      <c r="O28" s="75"/>
      <c r="P28" s="75"/>
      <c r="Q28" s="75"/>
      <c r="R28" s="75"/>
      <c r="S28" s="75"/>
      <c r="T28" s="75"/>
      <c r="U28" s="367"/>
      <c r="V28" s="138"/>
    </row>
    <row r="29" spans="1:22" ht="22.5">
      <c r="A29" s="415"/>
      <c r="B29" s="367"/>
      <c r="C29" s="416"/>
      <c r="D29" s="42" t="s">
        <v>169</v>
      </c>
      <c r="E29" s="241">
        <v>2</v>
      </c>
      <c r="F29" s="48" t="s">
        <v>624</v>
      </c>
      <c r="G29" s="418"/>
      <c r="H29" s="380"/>
      <c r="I29" s="174"/>
      <c r="J29" s="405"/>
      <c r="K29" s="405"/>
      <c r="L29" s="77"/>
      <c r="M29" s="77">
        <v>1</v>
      </c>
      <c r="O29" s="75"/>
      <c r="P29" s="75"/>
      <c r="Q29" s="75"/>
      <c r="R29" s="75"/>
      <c r="S29" s="75"/>
      <c r="T29" s="75"/>
      <c r="U29" s="367"/>
      <c r="V29" s="138"/>
    </row>
    <row r="30" spans="1:22" ht="22.5">
      <c r="A30" s="415"/>
      <c r="B30" s="367"/>
      <c r="C30" s="416"/>
      <c r="D30" s="42" t="s">
        <v>170</v>
      </c>
      <c r="E30" s="241">
        <v>3</v>
      </c>
      <c r="F30" s="48" t="s">
        <v>625</v>
      </c>
      <c r="G30" s="418"/>
      <c r="H30" s="380"/>
      <c r="I30" s="174"/>
      <c r="J30" s="406"/>
      <c r="K30" s="406"/>
      <c r="L30" s="77">
        <v>1</v>
      </c>
      <c r="N30" s="75"/>
      <c r="O30" s="75"/>
      <c r="P30" s="75"/>
      <c r="Q30" s="75"/>
      <c r="R30" s="75"/>
      <c r="S30" s="75"/>
      <c r="T30" s="75"/>
      <c r="U30" s="367"/>
      <c r="V30" s="138"/>
    </row>
    <row r="31" spans="1:22" ht="18.75" customHeight="1">
      <c r="A31" s="31"/>
      <c r="B31" s="419" t="s">
        <v>22</v>
      </c>
      <c r="C31" s="419"/>
      <c r="D31" s="419"/>
      <c r="E31" s="27">
        <f>E11+E16+E20+E22+E27+E30</f>
        <v>23</v>
      </c>
      <c r="F31" s="38"/>
      <c r="G31" s="159"/>
      <c r="H31" s="27">
        <f>SUM(H8:H30)</f>
        <v>1140.51</v>
      </c>
      <c r="I31" s="27">
        <f>SUM(I8:I30)</f>
        <v>0</v>
      </c>
      <c r="J31" s="27"/>
      <c r="K31" s="27"/>
      <c r="L31" s="27">
        <f>SUM(L8:L30)</f>
        <v>1</v>
      </c>
      <c r="M31" s="27">
        <f t="shared" ref="M31:U31" si="0">SUM(M8:M30)</f>
        <v>2</v>
      </c>
      <c r="N31" s="27">
        <f t="shared" si="0"/>
        <v>0</v>
      </c>
      <c r="O31" s="27">
        <f t="shared" si="0"/>
        <v>0</v>
      </c>
      <c r="P31" s="27">
        <f t="shared" si="0"/>
        <v>0</v>
      </c>
      <c r="Q31" s="27">
        <f t="shared" si="0"/>
        <v>0</v>
      </c>
      <c r="R31" s="27">
        <f t="shared" si="0"/>
        <v>0</v>
      </c>
      <c r="S31" s="27">
        <f t="shared" si="0"/>
        <v>1</v>
      </c>
      <c r="T31" s="27">
        <f t="shared" si="0"/>
        <v>4</v>
      </c>
      <c r="U31" s="175">
        <f t="shared" si="0"/>
        <v>112.9</v>
      </c>
      <c r="V31" s="140"/>
    </row>
    <row r="36" spans="1:24">
      <c r="A36" s="17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1"/>
      <c r="V36" s="420"/>
      <c r="W36" s="17"/>
      <c r="X36" s="17"/>
    </row>
    <row r="37" spans="1:24">
      <c r="A37" s="17"/>
      <c r="B37" s="17"/>
      <c r="C37" s="17"/>
      <c r="D37" s="17"/>
      <c r="E37" s="242"/>
      <c r="F37" s="17"/>
      <c r="G37" s="17"/>
      <c r="H37" s="17"/>
      <c r="I37" s="16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41"/>
      <c r="W37" s="17"/>
      <c r="X37" s="17"/>
    </row>
  </sheetData>
  <mergeCells count="72"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  <mergeCell ref="A28:A30"/>
    <mergeCell ref="B28:B30"/>
    <mergeCell ref="C28:C30"/>
    <mergeCell ref="G28:G30"/>
    <mergeCell ref="H28:H30"/>
    <mergeCell ref="A23:A27"/>
    <mergeCell ref="B23:B27"/>
    <mergeCell ref="C23:C27"/>
    <mergeCell ref="G23:G27"/>
    <mergeCell ref="H23:H27"/>
    <mergeCell ref="U21:U22"/>
    <mergeCell ref="A17:A20"/>
    <mergeCell ref="B17:B20"/>
    <mergeCell ref="C17:C20"/>
    <mergeCell ref="G17:G20"/>
    <mergeCell ref="H17:H20"/>
    <mergeCell ref="U17:U20"/>
    <mergeCell ref="A21:A22"/>
    <mergeCell ref="B21:B22"/>
    <mergeCell ref="C21:C22"/>
    <mergeCell ref="G21:G22"/>
    <mergeCell ref="H21:H22"/>
    <mergeCell ref="J8:J11"/>
    <mergeCell ref="K8:K11"/>
    <mergeCell ref="U8:U11"/>
    <mergeCell ref="A12:A16"/>
    <mergeCell ref="B12:B16"/>
    <mergeCell ref="C12:C16"/>
    <mergeCell ref="G12:G16"/>
    <mergeCell ref="H12:H16"/>
    <mergeCell ref="U12:U16"/>
    <mergeCell ref="A8:A11"/>
    <mergeCell ref="B8:B11"/>
    <mergeCell ref="C8:C11"/>
    <mergeCell ref="G8:G11"/>
    <mergeCell ref="H8:H11"/>
    <mergeCell ref="F5:F7"/>
    <mergeCell ref="N6:N7"/>
    <mergeCell ref="O6:P6"/>
    <mergeCell ref="Q6:R6"/>
    <mergeCell ref="S6:S7"/>
    <mergeCell ref="G5:G7"/>
    <mergeCell ref="H5:H7"/>
    <mergeCell ref="I5:T5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T6:T7"/>
    <mergeCell ref="A1:V1"/>
    <mergeCell ref="A2:V2"/>
    <mergeCell ref="A3:I3"/>
    <mergeCell ref="L3:V3"/>
    <mergeCell ref="A4:G4"/>
    <mergeCell ref="H4:V4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6" sqref="C36:C40"/>
    </sheetView>
  </sheetViews>
  <sheetFormatPr defaultRowHeight="15"/>
  <cols>
    <col min="1" max="1" width="3.28515625" customWidth="1"/>
    <col min="2" max="2" width="8.5703125" bestFit="1" customWidth="1"/>
    <col min="3" max="3" width="10.28515625" customWidth="1"/>
    <col min="4" max="4" width="9.5703125" customWidth="1"/>
    <col min="5" max="5" width="3.140625" style="163" customWidth="1"/>
    <col min="6" max="6" width="17.28515625" customWidth="1"/>
    <col min="7" max="7" width="12.28515625" customWidth="1"/>
    <col min="8" max="8" width="8.85546875" customWidth="1"/>
    <col min="9" max="9" width="4.7109375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34" customWidth="1"/>
  </cols>
  <sheetData>
    <row r="1" spans="1:22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>
      <c r="A2" s="383" t="s">
        <v>43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>
      <c r="A3" s="384" t="s">
        <v>1012</v>
      </c>
      <c r="B3" s="384"/>
      <c r="C3" s="384"/>
      <c r="D3" s="384"/>
      <c r="E3" s="384"/>
      <c r="F3" s="384"/>
      <c r="G3" s="384"/>
      <c r="H3" s="384"/>
      <c r="I3" s="384"/>
      <c r="J3" s="97"/>
      <c r="K3" s="97"/>
      <c r="L3" s="413" t="str">
        <f>Summary!T3</f>
        <v>Date:-30.04.2014</v>
      </c>
      <c r="M3" s="413"/>
      <c r="N3" s="413"/>
      <c r="O3" s="413"/>
      <c r="P3" s="413"/>
      <c r="Q3" s="413"/>
      <c r="R3" s="413"/>
      <c r="S3" s="413"/>
      <c r="T3" s="413"/>
      <c r="U3" s="413"/>
      <c r="V3" s="413"/>
    </row>
    <row r="4" spans="1:22" ht="32.25" customHeight="1">
      <c r="A4" s="388" t="s">
        <v>1024</v>
      </c>
      <c r="B4" s="388"/>
      <c r="C4" s="388"/>
      <c r="D4" s="388"/>
      <c r="E4" s="388"/>
      <c r="F4" s="388"/>
      <c r="G4" s="388"/>
      <c r="H4" s="388" t="s">
        <v>38</v>
      </c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1:22" ht="13.5" customHeight="1">
      <c r="A5" s="301" t="s">
        <v>0</v>
      </c>
      <c r="B5" s="301" t="s">
        <v>1</v>
      </c>
      <c r="C5" s="301" t="s">
        <v>2</v>
      </c>
      <c r="D5" s="301" t="s">
        <v>3</v>
      </c>
      <c r="E5" s="301" t="s">
        <v>36</v>
      </c>
      <c r="F5" s="301" t="s">
        <v>4</v>
      </c>
      <c r="G5" s="301" t="s">
        <v>5</v>
      </c>
      <c r="H5" s="301" t="s">
        <v>6</v>
      </c>
      <c r="I5" s="389" t="s">
        <v>16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01" t="s">
        <v>1003</v>
      </c>
      <c r="V5" s="390" t="s">
        <v>14</v>
      </c>
    </row>
    <row r="6" spans="1:22" ht="23.25" customHeight="1">
      <c r="A6" s="301"/>
      <c r="B6" s="301"/>
      <c r="C6" s="301"/>
      <c r="D6" s="301"/>
      <c r="E6" s="301"/>
      <c r="F6" s="301"/>
      <c r="G6" s="301"/>
      <c r="H6" s="301"/>
      <c r="I6" s="391" t="s">
        <v>7</v>
      </c>
      <c r="J6" s="301" t="s">
        <v>953</v>
      </c>
      <c r="K6" s="301" t="s">
        <v>954</v>
      </c>
      <c r="L6" s="392" t="s">
        <v>15</v>
      </c>
      <c r="M6" s="393" t="s">
        <v>10</v>
      </c>
      <c r="N6" s="301" t="s">
        <v>9</v>
      </c>
      <c r="O6" s="385" t="s">
        <v>17</v>
      </c>
      <c r="P6" s="385"/>
      <c r="Q6" s="301" t="s">
        <v>18</v>
      </c>
      <c r="R6" s="301"/>
      <c r="S6" s="386" t="s">
        <v>13</v>
      </c>
      <c r="T6" s="394" t="s">
        <v>8</v>
      </c>
      <c r="U6" s="301"/>
      <c r="V6" s="390"/>
    </row>
    <row r="7" spans="1:22" ht="22.5" customHeight="1">
      <c r="A7" s="301"/>
      <c r="B7" s="301"/>
      <c r="C7" s="301"/>
      <c r="D7" s="301"/>
      <c r="E7" s="301"/>
      <c r="F7" s="301"/>
      <c r="G7" s="301"/>
      <c r="H7" s="301"/>
      <c r="I7" s="391"/>
      <c r="J7" s="301"/>
      <c r="K7" s="301"/>
      <c r="L7" s="392"/>
      <c r="M7" s="393"/>
      <c r="N7" s="301"/>
      <c r="O7" s="53" t="s">
        <v>11</v>
      </c>
      <c r="P7" s="53" t="s">
        <v>12</v>
      </c>
      <c r="Q7" s="53" t="s">
        <v>11</v>
      </c>
      <c r="R7" s="53" t="s">
        <v>12</v>
      </c>
      <c r="S7" s="386"/>
      <c r="T7" s="394"/>
      <c r="U7" s="301"/>
      <c r="V7" s="390"/>
    </row>
    <row r="8" spans="1:22">
      <c r="A8" s="415">
        <v>1</v>
      </c>
      <c r="B8" s="367" t="s">
        <v>142</v>
      </c>
      <c r="C8" s="416" t="s">
        <v>155</v>
      </c>
      <c r="D8" s="42" t="s">
        <v>171</v>
      </c>
      <c r="E8" s="164">
        <v>1</v>
      </c>
      <c r="F8" s="48" t="s">
        <v>626</v>
      </c>
      <c r="G8" s="418" t="s">
        <v>850</v>
      </c>
      <c r="H8" s="380">
        <v>239.75</v>
      </c>
      <c r="I8" s="24"/>
      <c r="J8" s="404" t="s">
        <v>973</v>
      </c>
      <c r="K8" s="404" t="s">
        <v>956</v>
      </c>
      <c r="L8" s="77"/>
      <c r="M8" s="77"/>
      <c r="N8" s="77"/>
      <c r="O8" s="77"/>
      <c r="P8" s="77"/>
      <c r="Q8" s="77"/>
      <c r="R8" s="77"/>
      <c r="S8" s="77"/>
      <c r="T8" s="77">
        <v>1</v>
      </c>
      <c r="U8" s="367">
        <v>81.260000000000005</v>
      </c>
      <c r="V8" s="138"/>
    </row>
    <row r="9" spans="1:22" ht="33.75">
      <c r="A9" s="415"/>
      <c r="B9" s="367"/>
      <c r="C9" s="416"/>
      <c r="D9" s="42" t="s">
        <v>172</v>
      </c>
      <c r="E9" s="164">
        <v>2</v>
      </c>
      <c r="F9" s="48" t="s">
        <v>627</v>
      </c>
      <c r="G9" s="418"/>
      <c r="H9" s="380"/>
      <c r="I9" s="24"/>
      <c r="J9" s="405"/>
      <c r="K9" s="405"/>
      <c r="L9" s="77"/>
      <c r="M9" s="77"/>
      <c r="N9" s="77"/>
      <c r="O9" s="77"/>
      <c r="P9" s="77"/>
      <c r="Q9" s="77"/>
      <c r="R9" s="77"/>
      <c r="S9" s="77"/>
      <c r="T9" s="77">
        <v>1</v>
      </c>
      <c r="U9" s="367"/>
      <c r="V9" s="138" t="s">
        <v>952</v>
      </c>
    </row>
    <row r="10" spans="1:22" ht="22.5">
      <c r="A10" s="415"/>
      <c r="B10" s="367"/>
      <c r="C10" s="416"/>
      <c r="D10" s="42" t="s">
        <v>173</v>
      </c>
      <c r="E10" s="164">
        <v>3</v>
      </c>
      <c r="F10" s="48" t="s">
        <v>628</v>
      </c>
      <c r="G10" s="418"/>
      <c r="H10" s="380"/>
      <c r="I10" s="24"/>
      <c r="J10" s="405"/>
      <c r="K10" s="405"/>
      <c r="L10" s="77"/>
      <c r="M10" s="77"/>
      <c r="N10" s="77"/>
      <c r="O10" s="77"/>
      <c r="P10" s="77"/>
      <c r="Q10" s="77"/>
      <c r="R10" s="77"/>
      <c r="S10" s="77">
        <v>1</v>
      </c>
      <c r="T10" s="75"/>
      <c r="U10" s="367"/>
      <c r="V10" s="138"/>
    </row>
    <row r="11" spans="1:22" ht="22.5" customHeight="1">
      <c r="A11" s="415"/>
      <c r="B11" s="367"/>
      <c r="C11" s="416"/>
      <c r="D11" s="48" t="s">
        <v>174</v>
      </c>
      <c r="E11" s="164">
        <v>4</v>
      </c>
      <c r="F11" s="48" t="s">
        <v>629</v>
      </c>
      <c r="G11" s="418"/>
      <c r="H11" s="380"/>
      <c r="I11" s="24"/>
      <c r="J11" s="405"/>
      <c r="K11" s="405"/>
      <c r="L11" s="77"/>
      <c r="M11" s="77"/>
      <c r="N11" s="77"/>
      <c r="O11" s="77"/>
      <c r="P11" s="77"/>
      <c r="Q11" s="77"/>
      <c r="R11" s="77"/>
      <c r="S11" s="77">
        <v>1</v>
      </c>
      <c r="T11" s="75"/>
      <c r="U11" s="367"/>
      <c r="V11" s="138"/>
    </row>
    <row r="12" spans="1:22" ht="22.5">
      <c r="A12" s="415"/>
      <c r="B12" s="367"/>
      <c r="C12" s="416"/>
      <c r="D12" s="42" t="s">
        <v>175</v>
      </c>
      <c r="E12" s="164">
        <v>5</v>
      </c>
      <c r="F12" s="48" t="s">
        <v>630</v>
      </c>
      <c r="G12" s="418"/>
      <c r="H12" s="380"/>
      <c r="I12" s="24"/>
      <c r="J12" s="406"/>
      <c r="K12" s="406"/>
      <c r="L12" s="77"/>
      <c r="M12" s="77"/>
      <c r="N12" s="77"/>
      <c r="O12" s="77"/>
      <c r="P12" s="77"/>
      <c r="Q12" s="77"/>
      <c r="R12" s="77"/>
      <c r="S12" s="77">
        <v>1</v>
      </c>
      <c r="T12" s="75"/>
      <c r="U12" s="367"/>
      <c r="V12" s="138"/>
    </row>
    <row r="13" spans="1:22" ht="19.5" customHeight="1">
      <c r="A13" s="415">
        <v>2</v>
      </c>
      <c r="B13" s="367" t="s">
        <v>143</v>
      </c>
      <c r="C13" s="416" t="s">
        <v>156</v>
      </c>
      <c r="D13" s="42" t="s">
        <v>176</v>
      </c>
      <c r="E13" s="164">
        <v>1</v>
      </c>
      <c r="F13" s="48" t="s">
        <v>631</v>
      </c>
      <c r="G13" s="417" t="s">
        <v>939</v>
      </c>
      <c r="H13" s="380">
        <v>285.83</v>
      </c>
      <c r="I13" s="24"/>
      <c r="J13" s="24"/>
      <c r="K13" s="24"/>
      <c r="L13" s="75"/>
      <c r="M13" s="75"/>
      <c r="N13" s="75"/>
      <c r="O13" s="75"/>
      <c r="P13" s="75"/>
      <c r="Q13" s="75"/>
      <c r="R13" s="75"/>
      <c r="S13" s="75"/>
      <c r="T13" s="75"/>
      <c r="U13" s="367"/>
      <c r="V13" s="136"/>
    </row>
    <row r="14" spans="1:22" ht="22.5">
      <c r="A14" s="415"/>
      <c r="B14" s="367"/>
      <c r="C14" s="416"/>
      <c r="D14" s="42" t="s">
        <v>176</v>
      </c>
      <c r="E14" s="164">
        <v>2</v>
      </c>
      <c r="F14" s="48" t="s">
        <v>632</v>
      </c>
      <c r="G14" s="417"/>
      <c r="H14" s="380"/>
      <c r="I14" s="24"/>
      <c r="J14" s="24"/>
      <c r="K14" s="24"/>
      <c r="L14" s="75"/>
      <c r="M14" s="75"/>
      <c r="N14" s="75"/>
      <c r="O14" s="75"/>
      <c r="P14" s="75"/>
      <c r="Q14" s="75"/>
      <c r="R14" s="75"/>
      <c r="S14" s="75"/>
      <c r="T14" s="75"/>
      <c r="U14" s="367"/>
      <c r="V14" s="136"/>
    </row>
    <row r="15" spans="1:22" ht="22.5">
      <c r="A15" s="415"/>
      <c r="B15" s="367"/>
      <c r="C15" s="416"/>
      <c r="D15" s="42" t="s">
        <v>177</v>
      </c>
      <c r="E15" s="164">
        <v>3</v>
      </c>
      <c r="F15" s="48" t="s">
        <v>633</v>
      </c>
      <c r="G15" s="417"/>
      <c r="H15" s="380"/>
      <c r="I15" s="24"/>
      <c r="J15" s="24"/>
      <c r="K15" s="24"/>
      <c r="L15" s="75"/>
      <c r="M15" s="75"/>
      <c r="N15" s="75"/>
      <c r="O15" s="75"/>
      <c r="P15" s="75"/>
      <c r="Q15" s="75"/>
      <c r="R15" s="75"/>
      <c r="S15" s="75"/>
      <c r="T15" s="75"/>
      <c r="U15" s="367"/>
      <c r="V15" s="136"/>
    </row>
    <row r="16" spans="1:22" ht="33.75">
      <c r="A16" s="415"/>
      <c r="B16" s="367"/>
      <c r="C16" s="416"/>
      <c r="D16" s="42" t="s">
        <v>156</v>
      </c>
      <c r="E16" s="164">
        <v>4</v>
      </c>
      <c r="F16" s="48" t="s">
        <v>634</v>
      </c>
      <c r="G16" s="417"/>
      <c r="H16" s="380"/>
      <c r="I16" s="24"/>
      <c r="J16" s="24"/>
      <c r="K16" s="24"/>
      <c r="L16" s="75"/>
      <c r="M16" s="75"/>
      <c r="N16" s="75"/>
      <c r="O16" s="75"/>
      <c r="P16" s="75"/>
      <c r="Q16" s="75"/>
      <c r="R16" s="75"/>
      <c r="S16" s="75"/>
      <c r="T16" s="75"/>
      <c r="U16" s="367"/>
      <c r="V16" s="136"/>
    </row>
    <row r="17" spans="1:22" ht="33.75">
      <c r="A17" s="415"/>
      <c r="B17" s="367"/>
      <c r="C17" s="416"/>
      <c r="D17" s="42" t="s">
        <v>178</v>
      </c>
      <c r="E17" s="164">
        <v>5</v>
      </c>
      <c r="F17" s="48" t="s">
        <v>635</v>
      </c>
      <c r="G17" s="417"/>
      <c r="H17" s="380"/>
      <c r="I17" s="24"/>
      <c r="J17" s="24"/>
      <c r="K17" s="24"/>
      <c r="L17" s="75"/>
      <c r="M17" s="75"/>
      <c r="N17" s="75"/>
      <c r="O17" s="75"/>
      <c r="P17" s="75"/>
      <c r="Q17" s="75"/>
      <c r="R17" s="75"/>
      <c r="S17" s="75"/>
      <c r="T17" s="75"/>
      <c r="U17" s="367"/>
      <c r="V17" s="136"/>
    </row>
    <row r="18" spans="1:22" ht="24" customHeight="1">
      <c r="A18" s="415"/>
      <c r="B18" s="367"/>
      <c r="C18" s="416"/>
      <c r="D18" s="42" t="s">
        <v>179</v>
      </c>
      <c r="E18" s="164">
        <v>6</v>
      </c>
      <c r="F18" s="48" t="s">
        <v>636</v>
      </c>
      <c r="G18" s="417"/>
      <c r="H18" s="380"/>
      <c r="I18" s="24"/>
      <c r="J18" s="24"/>
      <c r="K18" s="24"/>
      <c r="L18" s="75"/>
      <c r="M18" s="75"/>
      <c r="N18" s="75"/>
      <c r="O18" s="75"/>
      <c r="P18" s="75"/>
      <c r="Q18" s="75"/>
      <c r="R18" s="75"/>
      <c r="S18" s="75"/>
      <c r="T18" s="75"/>
      <c r="U18" s="367"/>
      <c r="V18" s="136"/>
    </row>
    <row r="19" spans="1:22" ht="78.75" customHeight="1">
      <c r="A19" s="56">
        <v>3</v>
      </c>
      <c r="B19" s="55" t="s">
        <v>144</v>
      </c>
      <c r="C19" s="52" t="s">
        <v>157</v>
      </c>
      <c r="D19" s="42" t="s">
        <v>180</v>
      </c>
      <c r="E19" s="164">
        <v>1</v>
      </c>
      <c r="F19" s="48" t="s">
        <v>637</v>
      </c>
      <c r="G19" s="50" t="s">
        <v>835</v>
      </c>
      <c r="H19" s="51">
        <v>49.12</v>
      </c>
      <c r="I19" s="24">
        <v>1</v>
      </c>
      <c r="J19" s="24"/>
      <c r="K19" s="24"/>
      <c r="L19" s="75"/>
      <c r="M19" s="75"/>
      <c r="N19" s="75"/>
      <c r="O19" s="75"/>
      <c r="P19" s="75"/>
      <c r="Q19" s="75"/>
      <c r="R19" s="75"/>
      <c r="S19" s="75"/>
      <c r="T19" s="75"/>
      <c r="U19" s="55"/>
      <c r="V19" s="136"/>
    </row>
    <row r="20" spans="1:22" ht="22.5">
      <c r="A20" s="415">
        <v>4</v>
      </c>
      <c r="B20" s="367" t="s">
        <v>145</v>
      </c>
      <c r="C20" s="416" t="s">
        <v>158</v>
      </c>
      <c r="D20" s="42" t="s">
        <v>181</v>
      </c>
      <c r="E20" s="164">
        <v>1</v>
      </c>
      <c r="F20" s="48" t="s">
        <v>638</v>
      </c>
      <c r="G20" s="417" t="s">
        <v>836</v>
      </c>
      <c r="H20" s="380">
        <v>153.29</v>
      </c>
      <c r="I20" s="24"/>
      <c r="J20" s="404" t="s">
        <v>974</v>
      </c>
      <c r="K20" s="404" t="s">
        <v>956</v>
      </c>
      <c r="L20" s="77"/>
      <c r="M20" s="77"/>
      <c r="N20" s="77"/>
      <c r="O20" s="77"/>
      <c r="P20" s="77"/>
      <c r="Q20" s="77"/>
      <c r="R20" s="77">
        <v>1</v>
      </c>
      <c r="S20" s="75"/>
      <c r="T20" s="75"/>
      <c r="U20" s="367">
        <v>28.28</v>
      </c>
      <c r="V20" s="136"/>
    </row>
    <row r="21" spans="1:22" ht="25.5">
      <c r="A21" s="415"/>
      <c r="B21" s="367"/>
      <c r="C21" s="416"/>
      <c r="D21" s="42" t="s">
        <v>181</v>
      </c>
      <c r="E21" s="164">
        <v>2</v>
      </c>
      <c r="F21" s="48" t="s">
        <v>639</v>
      </c>
      <c r="G21" s="417"/>
      <c r="H21" s="380"/>
      <c r="I21" s="24"/>
      <c r="J21" s="405"/>
      <c r="K21" s="405"/>
      <c r="L21" s="77"/>
      <c r="M21" s="77"/>
      <c r="N21" s="77"/>
      <c r="O21" s="77"/>
      <c r="P21" s="77"/>
      <c r="Q21" s="77"/>
      <c r="R21" s="77"/>
      <c r="S21" s="77">
        <v>1</v>
      </c>
      <c r="T21" s="75"/>
      <c r="U21" s="367"/>
      <c r="V21" s="136" t="s">
        <v>921</v>
      </c>
    </row>
    <row r="22" spans="1:22" ht="22.5">
      <c r="A22" s="415"/>
      <c r="B22" s="367"/>
      <c r="C22" s="416"/>
      <c r="D22" s="42" t="s">
        <v>182</v>
      </c>
      <c r="E22" s="164">
        <v>3</v>
      </c>
      <c r="F22" s="48" t="s">
        <v>640</v>
      </c>
      <c r="G22" s="417"/>
      <c r="H22" s="380"/>
      <c r="I22" s="24"/>
      <c r="J22" s="406"/>
      <c r="K22" s="406"/>
      <c r="L22" s="77"/>
      <c r="M22" s="77"/>
      <c r="N22" s="77"/>
      <c r="O22" s="77">
        <v>1</v>
      </c>
      <c r="P22" s="75"/>
      <c r="Q22" s="75"/>
      <c r="R22" s="75"/>
      <c r="S22" s="75"/>
      <c r="T22" s="75"/>
      <c r="U22" s="367"/>
      <c r="V22" s="136"/>
    </row>
    <row r="23" spans="1:22" ht="24">
      <c r="A23" s="415">
        <v>5</v>
      </c>
      <c r="B23" s="367" t="s">
        <v>146</v>
      </c>
      <c r="C23" s="416" t="s">
        <v>158</v>
      </c>
      <c r="D23" s="42" t="s">
        <v>183</v>
      </c>
      <c r="E23" s="164">
        <v>1</v>
      </c>
      <c r="F23" s="48" t="s">
        <v>641</v>
      </c>
      <c r="G23" s="417" t="s">
        <v>836</v>
      </c>
      <c r="H23" s="380">
        <v>150.56</v>
      </c>
      <c r="I23" s="24"/>
      <c r="J23" s="404" t="s">
        <v>974</v>
      </c>
      <c r="K23" s="404" t="s">
        <v>956</v>
      </c>
      <c r="L23" s="77"/>
      <c r="M23" s="77"/>
      <c r="N23" s="77"/>
      <c r="O23" s="77"/>
      <c r="P23" s="77"/>
      <c r="Q23" s="77"/>
      <c r="R23" s="77">
        <v>1</v>
      </c>
      <c r="S23" s="75"/>
      <c r="T23" s="75"/>
      <c r="U23" s="367">
        <v>18.93</v>
      </c>
      <c r="V23" s="39" t="s">
        <v>951</v>
      </c>
    </row>
    <row r="24" spans="1:22" ht="25.5">
      <c r="A24" s="415"/>
      <c r="B24" s="367"/>
      <c r="C24" s="416"/>
      <c r="D24" s="42" t="s">
        <v>183</v>
      </c>
      <c r="E24" s="164">
        <v>2</v>
      </c>
      <c r="F24" s="48" t="s">
        <v>642</v>
      </c>
      <c r="G24" s="417"/>
      <c r="H24" s="380"/>
      <c r="I24" s="24">
        <v>1</v>
      </c>
      <c r="J24" s="405"/>
      <c r="K24" s="405"/>
      <c r="L24" s="75"/>
      <c r="M24" s="75"/>
      <c r="N24" s="75"/>
      <c r="O24" s="75"/>
      <c r="P24" s="75"/>
      <c r="Q24" s="75"/>
      <c r="R24" s="75"/>
      <c r="S24" s="75"/>
      <c r="T24" s="75"/>
      <c r="U24" s="367"/>
      <c r="V24" s="136" t="s">
        <v>866</v>
      </c>
    </row>
    <row r="25" spans="1:22" ht="30" customHeight="1">
      <c r="A25" s="415"/>
      <c r="B25" s="367"/>
      <c r="C25" s="416"/>
      <c r="D25" s="42" t="s">
        <v>183</v>
      </c>
      <c r="E25" s="164">
        <v>3</v>
      </c>
      <c r="F25" s="48" t="s">
        <v>643</v>
      </c>
      <c r="G25" s="417"/>
      <c r="H25" s="380"/>
      <c r="I25" s="24"/>
      <c r="J25" s="406"/>
      <c r="K25" s="406"/>
      <c r="L25" s="77"/>
      <c r="M25" s="77"/>
      <c r="N25" s="77"/>
      <c r="O25" s="77"/>
      <c r="P25" s="77"/>
      <c r="Q25" s="77"/>
      <c r="R25" s="77">
        <v>1</v>
      </c>
      <c r="S25" s="75"/>
      <c r="T25" s="75"/>
      <c r="U25" s="367"/>
      <c r="V25" s="138"/>
    </row>
    <row r="26" spans="1:22" ht="29.25" customHeight="1">
      <c r="A26" s="415">
        <v>6</v>
      </c>
      <c r="B26" s="367" t="s">
        <v>147</v>
      </c>
      <c r="C26" s="416" t="s">
        <v>158</v>
      </c>
      <c r="D26" s="42" t="s">
        <v>186</v>
      </c>
      <c r="E26" s="164">
        <v>1</v>
      </c>
      <c r="F26" s="48" t="s">
        <v>644</v>
      </c>
      <c r="G26" s="417" t="s">
        <v>929</v>
      </c>
      <c r="H26" s="380">
        <v>249.84</v>
      </c>
      <c r="I26" s="24"/>
      <c r="J26" s="404" t="s">
        <v>975</v>
      </c>
      <c r="K26" s="404" t="s">
        <v>956</v>
      </c>
      <c r="L26" s="77"/>
      <c r="M26" s="77"/>
      <c r="N26" s="77"/>
      <c r="O26" s="77"/>
      <c r="P26" s="77">
        <v>1</v>
      </c>
      <c r="Q26" s="75"/>
      <c r="R26" s="75"/>
      <c r="S26" s="75"/>
      <c r="T26" s="75"/>
      <c r="U26" s="367"/>
      <c r="V26" s="138"/>
    </row>
    <row r="27" spans="1:22" ht="22.5">
      <c r="A27" s="415"/>
      <c r="B27" s="367"/>
      <c r="C27" s="416"/>
      <c r="D27" s="49" t="s">
        <v>187</v>
      </c>
      <c r="E27" s="164">
        <v>2</v>
      </c>
      <c r="F27" s="48" t="s">
        <v>645</v>
      </c>
      <c r="G27" s="417"/>
      <c r="H27" s="380"/>
      <c r="I27" s="24"/>
      <c r="J27" s="405"/>
      <c r="K27" s="405"/>
      <c r="L27" s="77"/>
      <c r="M27" s="77"/>
      <c r="N27" s="77"/>
      <c r="O27" s="77"/>
      <c r="P27" s="77">
        <v>1</v>
      </c>
      <c r="Q27" s="75"/>
      <c r="R27" s="75"/>
      <c r="S27" s="75"/>
      <c r="T27" s="75"/>
      <c r="U27" s="367"/>
      <c r="V27" s="138"/>
    </row>
    <row r="28" spans="1:22" ht="22.5">
      <c r="A28" s="415"/>
      <c r="B28" s="367"/>
      <c r="C28" s="416"/>
      <c r="D28" s="49" t="s">
        <v>187</v>
      </c>
      <c r="E28" s="164">
        <v>3</v>
      </c>
      <c r="F28" s="48" t="s">
        <v>646</v>
      </c>
      <c r="G28" s="417"/>
      <c r="H28" s="380"/>
      <c r="I28" s="24"/>
      <c r="J28" s="405"/>
      <c r="K28" s="405"/>
      <c r="L28" s="77"/>
      <c r="M28" s="77"/>
      <c r="N28" s="77"/>
      <c r="O28" s="77"/>
      <c r="P28" s="77">
        <v>1</v>
      </c>
      <c r="Q28" s="75"/>
      <c r="R28" s="75"/>
      <c r="S28" s="75"/>
      <c r="T28" s="75"/>
      <c r="U28" s="367"/>
      <c r="V28" s="138"/>
    </row>
    <row r="29" spans="1:22" ht="29.25" customHeight="1">
      <c r="A29" s="415"/>
      <c r="B29" s="367"/>
      <c r="C29" s="416"/>
      <c r="D29" s="49" t="s">
        <v>187</v>
      </c>
      <c r="E29" s="164">
        <v>4</v>
      </c>
      <c r="F29" s="48" t="s">
        <v>647</v>
      </c>
      <c r="G29" s="417"/>
      <c r="H29" s="380"/>
      <c r="I29" s="24"/>
      <c r="J29" s="405"/>
      <c r="K29" s="405"/>
      <c r="L29" s="77"/>
      <c r="M29" s="77"/>
      <c r="N29" s="77"/>
      <c r="O29" s="77"/>
      <c r="P29" s="77">
        <v>1</v>
      </c>
      <c r="Q29" s="75"/>
      <c r="R29" s="75"/>
      <c r="S29" s="75"/>
      <c r="T29" s="75"/>
      <c r="U29" s="367"/>
      <c r="V29" s="138"/>
    </row>
    <row r="30" spans="1:22" ht="45">
      <c r="A30" s="415"/>
      <c r="B30" s="367"/>
      <c r="C30" s="416"/>
      <c r="D30" s="49" t="s">
        <v>187</v>
      </c>
      <c r="E30" s="164">
        <v>5</v>
      </c>
      <c r="F30" s="48" t="s">
        <v>648</v>
      </c>
      <c r="G30" s="417"/>
      <c r="H30" s="380"/>
      <c r="I30" s="24"/>
      <c r="J30" s="406"/>
      <c r="K30" s="406"/>
      <c r="L30" s="77"/>
      <c r="M30" s="77"/>
      <c r="N30" s="77"/>
      <c r="O30" s="77"/>
      <c r="P30" s="77">
        <v>1</v>
      </c>
      <c r="Q30" s="75"/>
      <c r="R30" s="75"/>
      <c r="S30" s="75"/>
      <c r="T30" s="75"/>
      <c r="U30" s="367"/>
      <c r="V30" s="136"/>
    </row>
    <row r="31" spans="1:22" ht="23.25" customHeight="1">
      <c r="A31" s="415">
        <v>7</v>
      </c>
      <c r="B31" s="367" t="s">
        <v>148</v>
      </c>
      <c r="C31" s="416" t="s">
        <v>184</v>
      </c>
      <c r="D31" s="42" t="s">
        <v>188</v>
      </c>
      <c r="E31" s="164">
        <v>1</v>
      </c>
      <c r="F31" s="48" t="s">
        <v>649</v>
      </c>
      <c r="G31" s="417" t="s">
        <v>940</v>
      </c>
      <c r="H31" s="380">
        <v>248.32</v>
      </c>
      <c r="I31" s="24"/>
      <c r="J31" s="258"/>
      <c r="K31" s="258"/>
      <c r="L31" s="75"/>
      <c r="M31" s="75"/>
      <c r="N31" s="75"/>
      <c r="O31" s="75"/>
      <c r="P31" s="75"/>
      <c r="Q31" s="75"/>
      <c r="R31" s="75"/>
      <c r="S31" s="75"/>
      <c r="T31" s="75"/>
      <c r="U31" s="367"/>
      <c r="V31" s="136"/>
    </row>
    <row r="32" spans="1:22" ht="22.5" customHeight="1">
      <c r="A32" s="415"/>
      <c r="B32" s="367"/>
      <c r="C32" s="416"/>
      <c r="D32" s="42" t="s">
        <v>184</v>
      </c>
      <c r="E32" s="164">
        <v>2</v>
      </c>
      <c r="F32" s="48" t="s">
        <v>650</v>
      </c>
      <c r="G32" s="417"/>
      <c r="H32" s="380"/>
      <c r="I32" s="24"/>
      <c r="J32" s="403"/>
      <c r="K32" s="403"/>
      <c r="L32" s="75"/>
      <c r="M32" s="75"/>
      <c r="N32" s="75"/>
      <c r="O32" s="75"/>
      <c r="P32" s="75"/>
      <c r="Q32" s="75"/>
      <c r="R32" s="75"/>
      <c r="S32" s="75"/>
      <c r="T32" s="75"/>
      <c r="U32" s="367"/>
      <c r="V32" s="136"/>
    </row>
    <row r="33" spans="1:22" ht="33.75">
      <c r="A33" s="415"/>
      <c r="B33" s="367"/>
      <c r="C33" s="416"/>
      <c r="D33" s="42" t="s">
        <v>184</v>
      </c>
      <c r="E33" s="164">
        <v>3</v>
      </c>
      <c r="F33" s="48" t="s">
        <v>651</v>
      </c>
      <c r="G33" s="417"/>
      <c r="H33" s="380"/>
      <c r="I33" s="24"/>
      <c r="J33" s="403"/>
      <c r="K33" s="403"/>
      <c r="L33" s="75"/>
      <c r="M33" s="75"/>
      <c r="N33" s="75"/>
      <c r="O33" s="75"/>
      <c r="P33" s="75"/>
      <c r="Q33" s="75"/>
      <c r="R33" s="75"/>
      <c r="S33" s="75"/>
      <c r="T33" s="75"/>
      <c r="U33" s="367"/>
      <c r="V33" s="136"/>
    </row>
    <row r="34" spans="1:22" ht="33.75">
      <c r="A34" s="415"/>
      <c r="B34" s="367"/>
      <c r="C34" s="416"/>
      <c r="D34" s="42" t="s">
        <v>189</v>
      </c>
      <c r="E34" s="164">
        <v>4</v>
      </c>
      <c r="F34" s="48" t="s">
        <v>652</v>
      </c>
      <c r="G34" s="417"/>
      <c r="H34" s="380"/>
      <c r="I34" s="24"/>
      <c r="J34" s="403"/>
      <c r="K34" s="403"/>
      <c r="L34" s="75"/>
      <c r="M34" s="75"/>
      <c r="N34" s="75"/>
      <c r="O34" s="75"/>
      <c r="P34" s="75"/>
      <c r="Q34" s="75"/>
      <c r="R34" s="75"/>
      <c r="S34" s="75"/>
      <c r="T34" s="75"/>
      <c r="U34" s="367"/>
      <c r="V34" s="136"/>
    </row>
    <row r="35" spans="1:22" ht="30.75" customHeight="1">
      <c r="A35" s="415"/>
      <c r="B35" s="367"/>
      <c r="C35" s="416"/>
      <c r="D35" s="42" t="s">
        <v>190</v>
      </c>
      <c r="E35" s="164">
        <v>5</v>
      </c>
      <c r="F35" s="48" t="s">
        <v>653</v>
      </c>
      <c r="G35" s="417"/>
      <c r="H35" s="380"/>
      <c r="I35" s="24"/>
      <c r="J35" s="259"/>
      <c r="K35" s="259"/>
      <c r="L35" s="75"/>
      <c r="M35" s="75"/>
      <c r="N35" s="75"/>
      <c r="O35" s="75"/>
      <c r="P35" s="75"/>
      <c r="Q35" s="75"/>
      <c r="R35" s="75"/>
      <c r="S35" s="75"/>
      <c r="T35" s="75"/>
      <c r="U35" s="367"/>
      <c r="V35" s="136"/>
    </row>
    <row r="36" spans="1:22" ht="23.25" customHeight="1">
      <c r="A36" s="415">
        <v>8</v>
      </c>
      <c r="B36" s="367" t="s">
        <v>149</v>
      </c>
      <c r="C36" s="416" t="s">
        <v>184</v>
      </c>
      <c r="D36" s="42" t="s">
        <v>191</v>
      </c>
      <c r="E36" s="164">
        <v>1</v>
      </c>
      <c r="F36" s="48" t="s">
        <v>654</v>
      </c>
      <c r="G36" s="417" t="s">
        <v>860</v>
      </c>
      <c r="H36" s="380">
        <v>250.83</v>
      </c>
      <c r="I36" s="24"/>
      <c r="J36" s="404" t="s">
        <v>969</v>
      </c>
      <c r="K36" s="404" t="s">
        <v>956</v>
      </c>
      <c r="L36" s="77"/>
      <c r="M36" s="77"/>
      <c r="N36" s="77"/>
      <c r="O36" s="77"/>
      <c r="P36" s="77">
        <v>1</v>
      </c>
      <c r="Q36" s="75"/>
      <c r="R36" s="75"/>
      <c r="S36" s="75"/>
      <c r="T36" s="75"/>
      <c r="U36" s="367">
        <v>24.59</v>
      </c>
      <c r="V36" s="136"/>
    </row>
    <row r="37" spans="1:22" ht="30.75" customHeight="1">
      <c r="A37" s="415"/>
      <c r="B37" s="367"/>
      <c r="C37" s="416"/>
      <c r="D37" s="42" t="s">
        <v>192</v>
      </c>
      <c r="E37" s="164">
        <v>2</v>
      </c>
      <c r="F37" s="48" t="s">
        <v>655</v>
      </c>
      <c r="G37" s="417"/>
      <c r="H37" s="380"/>
      <c r="I37" s="24"/>
      <c r="J37" s="405"/>
      <c r="K37" s="405"/>
      <c r="L37" s="77"/>
      <c r="M37" s="77"/>
      <c r="N37" s="77"/>
      <c r="O37" s="77"/>
      <c r="P37" s="77"/>
      <c r="Q37" s="77">
        <v>1</v>
      </c>
      <c r="R37" s="75"/>
      <c r="S37" s="75"/>
      <c r="T37" s="75"/>
      <c r="U37" s="367"/>
      <c r="V37" s="136"/>
    </row>
    <row r="38" spans="1:22" ht="30.75" customHeight="1">
      <c r="A38" s="415"/>
      <c r="B38" s="367"/>
      <c r="C38" s="416"/>
      <c r="D38" s="42" t="s">
        <v>192</v>
      </c>
      <c r="E38" s="164">
        <v>3</v>
      </c>
      <c r="F38" s="48" t="s">
        <v>656</v>
      </c>
      <c r="G38" s="417"/>
      <c r="H38" s="380"/>
      <c r="I38" s="24"/>
      <c r="J38" s="405"/>
      <c r="K38" s="405"/>
      <c r="L38" s="77"/>
      <c r="M38" s="77"/>
      <c r="N38" s="77"/>
      <c r="O38" s="77"/>
      <c r="P38" s="77"/>
      <c r="Q38" s="77"/>
      <c r="R38" s="77">
        <v>1</v>
      </c>
      <c r="S38" s="75"/>
      <c r="T38" s="75"/>
      <c r="U38" s="367"/>
      <c r="V38" s="136" t="s">
        <v>946</v>
      </c>
    </row>
    <row r="39" spans="1:22" ht="30.75" customHeight="1">
      <c r="A39" s="415"/>
      <c r="B39" s="367"/>
      <c r="C39" s="416"/>
      <c r="D39" s="42" t="s">
        <v>193</v>
      </c>
      <c r="E39" s="164">
        <v>4</v>
      </c>
      <c r="F39" s="48" t="s">
        <v>657</v>
      </c>
      <c r="G39" s="417"/>
      <c r="H39" s="380"/>
      <c r="I39" s="24"/>
      <c r="J39" s="405"/>
      <c r="K39" s="405"/>
      <c r="L39" s="77"/>
      <c r="M39" s="77"/>
      <c r="N39" s="77"/>
      <c r="O39" s="77"/>
      <c r="P39" s="77"/>
      <c r="Q39" s="77"/>
      <c r="R39" s="77"/>
      <c r="S39" s="77">
        <v>1</v>
      </c>
      <c r="T39" s="75"/>
      <c r="U39" s="367"/>
      <c r="V39" s="136"/>
    </row>
    <row r="40" spans="1:22" ht="30.75" customHeight="1">
      <c r="A40" s="415"/>
      <c r="B40" s="367"/>
      <c r="C40" s="416"/>
      <c r="D40" s="42" t="s">
        <v>194</v>
      </c>
      <c r="E40" s="164">
        <v>5</v>
      </c>
      <c r="F40" s="48" t="s">
        <v>658</v>
      </c>
      <c r="G40" s="417"/>
      <c r="H40" s="380"/>
      <c r="I40" s="24"/>
      <c r="J40" s="406"/>
      <c r="K40" s="406"/>
      <c r="L40" s="77"/>
      <c r="M40" s="77"/>
      <c r="N40" s="77"/>
      <c r="O40" s="77"/>
      <c r="P40" s="77"/>
      <c r="Q40" s="77"/>
      <c r="R40" s="77">
        <v>1</v>
      </c>
      <c r="S40" s="75"/>
      <c r="T40" s="75"/>
      <c r="U40" s="367"/>
      <c r="V40" s="136"/>
    </row>
    <row r="41" spans="1:22" ht="30.75" customHeight="1">
      <c r="A41" s="415">
        <v>9</v>
      </c>
      <c r="B41" s="367" t="s">
        <v>150</v>
      </c>
      <c r="C41" s="416" t="s">
        <v>184</v>
      </c>
      <c r="D41" s="42" t="s">
        <v>195</v>
      </c>
      <c r="E41" s="164">
        <v>1</v>
      </c>
      <c r="F41" s="48" t="s">
        <v>659</v>
      </c>
      <c r="G41" s="417" t="s">
        <v>860</v>
      </c>
      <c r="H41" s="380">
        <v>150.71</v>
      </c>
      <c r="I41" s="24"/>
      <c r="J41" s="367" t="s">
        <v>969</v>
      </c>
      <c r="K41" s="367" t="s">
        <v>956</v>
      </c>
      <c r="L41" s="77"/>
      <c r="M41" s="77"/>
      <c r="N41" s="77"/>
      <c r="O41" s="77"/>
      <c r="P41" s="77"/>
      <c r="Q41" s="77">
        <v>1</v>
      </c>
      <c r="R41" s="75"/>
      <c r="S41" s="75"/>
      <c r="T41" s="75"/>
      <c r="U41" s="367">
        <v>16.8</v>
      </c>
      <c r="V41" s="136"/>
    </row>
    <row r="42" spans="1:22" ht="30.75" customHeight="1">
      <c r="A42" s="415"/>
      <c r="B42" s="367"/>
      <c r="C42" s="416"/>
      <c r="D42" s="42" t="s">
        <v>196</v>
      </c>
      <c r="E42" s="164">
        <v>2</v>
      </c>
      <c r="F42" s="48" t="s">
        <v>660</v>
      </c>
      <c r="G42" s="417"/>
      <c r="H42" s="380"/>
      <c r="I42" s="24"/>
      <c r="J42" s="367"/>
      <c r="K42" s="367"/>
      <c r="L42" s="77"/>
      <c r="M42" s="77"/>
      <c r="N42" s="77"/>
      <c r="O42" s="77"/>
      <c r="P42" s="77">
        <v>1</v>
      </c>
      <c r="Q42" s="75"/>
      <c r="R42" s="75"/>
      <c r="S42" s="75"/>
      <c r="T42" s="75"/>
      <c r="U42" s="367"/>
      <c r="V42" s="136" t="s">
        <v>946</v>
      </c>
    </row>
    <row r="43" spans="1:22" ht="30.75" customHeight="1">
      <c r="A43" s="415"/>
      <c r="B43" s="367"/>
      <c r="C43" s="416"/>
      <c r="D43" s="42" t="s">
        <v>197</v>
      </c>
      <c r="E43" s="164">
        <v>3</v>
      </c>
      <c r="F43" s="48" t="s">
        <v>661</v>
      </c>
      <c r="G43" s="417"/>
      <c r="H43" s="380"/>
      <c r="I43" s="24"/>
      <c r="J43" s="367"/>
      <c r="K43" s="367"/>
      <c r="L43" s="77"/>
      <c r="M43" s="77"/>
      <c r="N43" s="77"/>
      <c r="O43" s="77"/>
      <c r="P43" s="77"/>
      <c r="Q43" s="77"/>
      <c r="R43" s="77"/>
      <c r="S43" s="77">
        <v>1</v>
      </c>
      <c r="T43" s="75"/>
      <c r="U43" s="367"/>
      <c r="V43" s="136"/>
    </row>
    <row r="44" spans="1:22" ht="30.75" customHeight="1">
      <c r="A44" s="415">
        <v>10</v>
      </c>
      <c r="B44" s="367" t="s">
        <v>151</v>
      </c>
      <c r="C44" s="416" t="s">
        <v>185</v>
      </c>
      <c r="D44" s="42" t="s">
        <v>198</v>
      </c>
      <c r="E44" s="164">
        <v>1</v>
      </c>
      <c r="F44" s="48" t="s">
        <v>662</v>
      </c>
      <c r="G44" s="417" t="s">
        <v>939</v>
      </c>
      <c r="H44" s="380">
        <v>202.44</v>
      </c>
      <c r="I44" s="24"/>
      <c r="J44" s="404"/>
      <c r="K44" s="404"/>
      <c r="L44" s="75"/>
      <c r="M44" s="75"/>
      <c r="N44" s="75"/>
      <c r="O44" s="75"/>
      <c r="P44" s="75"/>
      <c r="Q44" s="75"/>
      <c r="R44" s="75"/>
      <c r="S44" s="75"/>
      <c r="T44" s="75"/>
      <c r="U44" s="367"/>
      <c r="V44" s="136"/>
    </row>
    <row r="45" spans="1:22" ht="30.75" customHeight="1">
      <c r="A45" s="415"/>
      <c r="B45" s="367"/>
      <c r="C45" s="416"/>
      <c r="D45" s="42" t="s">
        <v>198</v>
      </c>
      <c r="E45" s="164">
        <v>2</v>
      </c>
      <c r="F45" s="48" t="s">
        <v>663</v>
      </c>
      <c r="G45" s="417"/>
      <c r="H45" s="380"/>
      <c r="I45" s="24"/>
      <c r="J45" s="405"/>
      <c r="K45" s="405"/>
      <c r="L45" s="75"/>
      <c r="M45" s="75"/>
      <c r="N45" s="75"/>
      <c r="O45" s="75"/>
      <c r="P45" s="75"/>
      <c r="Q45" s="75"/>
      <c r="R45" s="75"/>
      <c r="S45" s="75"/>
      <c r="T45" s="75"/>
      <c r="U45" s="367"/>
      <c r="V45" s="136"/>
    </row>
    <row r="46" spans="1:22" ht="30.75" customHeight="1">
      <c r="A46" s="415"/>
      <c r="B46" s="367"/>
      <c r="C46" s="416"/>
      <c r="D46" s="42" t="s">
        <v>185</v>
      </c>
      <c r="E46" s="164">
        <v>3</v>
      </c>
      <c r="F46" s="48" t="s">
        <v>664</v>
      </c>
      <c r="G46" s="417"/>
      <c r="H46" s="380"/>
      <c r="I46" s="24"/>
      <c r="J46" s="405"/>
      <c r="K46" s="405"/>
      <c r="L46" s="75"/>
      <c r="M46" s="75"/>
      <c r="N46" s="75"/>
      <c r="O46" s="75"/>
      <c r="P46" s="75"/>
      <c r="Q46" s="75"/>
      <c r="R46" s="75"/>
      <c r="S46" s="75"/>
      <c r="T46" s="75"/>
      <c r="U46" s="367"/>
      <c r="V46" s="136"/>
    </row>
    <row r="47" spans="1:22" ht="30.75" customHeight="1">
      <c r="A47" s="415"/>
      <c r="B47" s="367"/>
      <c r="C47" s="416"/>
      <c r="D47" s="42" t="s">
        <v>185</v>
      </c>
      <c r="E47" s="164">
        <v>4</v>
      </c>
      <c r="F47" s="48" t="s">
        <v>665</v>
      </c>
      <c r="G47" s="417"/>
      <c r="H47" s="380"/>
      <c r="I47" s="24"/>
      <c r="J47" s="406"/>
      <c r="K47" s="406"/>
      <c r="L47" s="75"/>
      <c r="M47" s="75"/>
      <c r="N47" s="75"/>
      <c r="O47" s="75"/>
      <c r="P47" s="75"/>
      <c r="Q47" s="75"/>
      <c r="R47" s="75"/>
      <c r="S47" s="75"/>
      <c r="T47" s="75"/>
      <c r="U47" s="367"/>
      <c r="V47" s="136"/>
    </row>
    <row r="48" spans="1:22" ht="28.5" customHeight="1">
      <c r="A48" s="415">
        <v>11</v>
      </c>
      <c r="B48" s="367" t="s">
        <v>152</v>
      </c>
      <c r="C48" s="416" t="s">
        <v>185</v>
      </c>
      <c r="D48" s="42" t="s">
        <v>199</v>
      </c>
      <c r="E48" s="164">
        <v>1</v>
      </c>
      <c r="F48" s="48" t="s">
        <v>666</v>
      </c>
      <c r="G48" s="417" t="s">
        <v>836</v>
      </c>
      <c r="H48" s="380">
        <v>156.61000000000001</v>
      </c>
      <c r="I48" s="24"/>
      <c r="J48" s="404" t="s">
        <v>974</v>
      </c>
      <c r="K48" s="404" t="s">
        <v>956</v>
      </c>
      <c r="L48" s="77"/>
      <c r="M48" s="77">
        <v>1</v>
      </c>
      <c r="N48" s="75"/>
      <c r="O48" s="75"/>
      <c r="P48" s="75"/>
      <c r="Q48" s="75"/>
      <c r="R48" s="75"/>
      <c r="S48" s="75"/>
      <c r="T48" s="75"/>
      <c r="U48" s="367">
        <v>14.27</v>
      </c>
      <c r="V48" s="136" t="s">
        <v>923</v>
      </c>
    </row>
    <row r="49" spans="1:24" ht="30.75" customHeight="1">
      <c r="A49" s="415"/>
      <c r="B49" s="367"/>
      <c r="C49" s="416"/>
      <c r="D49" s="42" t="s">
        <v>199</v>
      </c>
      <c r="E49" s="164">
        <v>2</v>
      </c>
      <c r="F49" s="48" t="s">
        <v>667</v>
      </c>
      <c r="G49" s="417"/>
      <c r="H49" s="380"/>
      <c r="I49" s="24"/>
      <c r="J49" s="405"/>
      <c r="K49" s="405"/>
      <c r="L49" s="77"/>
      <c r="M49" s="77"/>
      <c r="N49" s="77"/>
      <c r="O49" s="77"/>
      <c r="P49" s="77"/>
      <c r="Q49" s="77"/>
      <c r="R49" s="77">
        <v>1</v>
      </c>
      <c r="S49" s="75"/>
      <c r="T49" s="75"/>
      <c r="U49" s="367"/>
      <c r="V49" s="136" t="s">
        <v>951</v>
      </c>
    </row>
    <row r="50" spans="1:24" ht="21.75" customHeight="1">
      <c r="A50" s="415"/>
      <c r="B50" s="367"/>
      <c r="C50" s="416"/>
      <c r="D50" s="42" t="s">
        <v>200</v>
      </c>
      <c r="E50" s="164">
        <v>3</v>
      </c>
      <c r="F50" s="48" t="s">
        <v>668</v>
      </c>
      <c r="G50" s="417"/>
      <c r="H50" s="380"/>
      <c r="I50" s="24"/>
      <c r="J50" s="406"/>
      <c r="K50" s="406"/>
      <c r="L50" s="77"/>
      <c r="M50" s="77"/>
      <c r="N50" s="77"/>
      <c r="O50" s="77"/>
      <c r="P50" s="77"/>
      <c r="Q50" s="77"/>
      <c r="R50" s="77">
        <v>1</v>
      </c>
      <c r="S50" s="75"/>
      <c r="T50" s="75"/>
      <c r="U50" s="367"/>
      <c r="V50" s="136"/>
    </row>
    <row r="51" spans="1:24" ht="18.75" customHeight="1">
      <c r="A51" s="31"/>
      <c r="B51" s="419" t="s">
        <v>22</v>
      </c>
      <c r="C51" s="419"/>
      <c r="D51" s="419"/>
      <c r="E51" s="27">
        <f>E12+E18+E19+E22+E25+E30+E35+E40+E43+E47+E50</f>
        <v>43</v>
      </c>
      <c r="F51" s="38"/>
      <c r="G51" s="16"/>
      <c r="H51" s="175">
        <f>SUM(H8:H50)</f>
        <v>2137.2999999999997</v>
      </c>
      <c r="I51" s="27">
        <f>SUM(I8:I50)</f>
        <v>2</v>
      </c>
      <c r="J51" s="27"/>
      <c r="K51" s="27"/>
      <c r="L51" s="27">
        <f t="shared" ref="L51:U51" si="0">SUM(L8:L50)</f>
        <v>0</v>
      </c>
      <c r="M51" s="27">
        <f t="shared" si="0"/>
        <v>1</v>
      </c>
      <c r="N51" s="27">
        <f t="shared" si="0"/>
        <v>0</v>
      </c>
      <c r="O51" s="27">
        <f t="shared" si="0"/>
        <v>1</v>
      </c>
      <c r="P51" s="27">
        <f t="shared" si="0"/>
        <v>7</v>
      </c>
      <c r="Q51" s="27">
        <f t="shared" si="0"/>
        <v>2</v>
      </c>
      <c r="R51" s="27">
        <f>SUM(R8:R50)</f>
        <v>7</v>
      </c>
      <c r="S51" s="27">
        <f t="shared" si="0"/>
        <v>6</v>
      </c>
      <c r="T51" s="27">
        <f t="shared" si="0"/>
        <v>2</v>
      </c>
      <c r="U51" s="175">
        <f t="shared" si="0"/>
        <v>184.13000000000002</v>
      </c>
      <c r="V51" s="140"/>
    </row>
    <row r="56" spans="1:24">
      <c r="A56" s="17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1"/>
      <c r="V56" s="420"/>
      <c r="W56" s="17"/>
      <c r="X56" s="17"/>
    </row>
    <row r="57" spans="1:24">
      <c r="A57" s="17"/>
      <c r="B57" s="17"/>
      <c r="C57" s="17"/>
      <c r="D57" s="17"/>
      <c r="E57" s="16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41"/>
      <c r="W57" s="17"/>
      <c r="X57" s="17"/>
    </row>
  </sheetData>
  <mergeCells count="108"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C31:C35"/>
    <mergeCell ref="A26:A30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L3:V3"/>
    <mergeCell ref="A3:I3"/>
    <mergeCell ref="I5:T5"/>
    <mergeCell ref="A4:G4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</mergeCells>
  <pageMargins left="0.15748031496062992" right="7.874015748031496E-2" top="0.19685039370078741" bottom="0.19685039370078741" header="0.15748031496062992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O9" sqref="O9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34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ht="15">
      <c r="A2" s="383" t="s">
        <v>43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 ht="15">
      <c r="A3" s="384" t="s">
        <v>1011</v>
      </c>
      <c r="B3" s="384"/>
      <c r="C3" s="384"/>
      <c r="D3" s="384"/>
      <c r="E3" s="384"/>
      <c r="F3" s="384"/>
      <c r="G3" s="384"/>
      <c r="H3" s="384"/>
      <c r="I3" s="384"/>
      <c r="J3" s="166"/>
      <c r="K3" s="166"/>
      <c r="L3" s="413" t="str">
        <f>Summary!T3</f>
        <v>Date:-30.04.2014</v>
      </c>
      <c r="M3" s="413"/>
      <c r="N3" s="413"/>
      <c r="O3" s="413"/>
      <c r="P3" s="413"/>
      <c r="Q3" s="413"/>
      <c r="R3" s="413"/>
      <c r="S3" s="413"/>
      <c r="T3" s="413"/>
      <c r="U3" s="413"/>
      <c r="V3" s="413"/>
    </row>
    <row r="4" spans="1:22" ht="43.5" customHeight="1">
      <c r="A4" s="387" t="s">
        <v>1025</v>
      </c>
      <c r="B4" s="387"/>
      <c r="C4" s="387"/>
      <c r="D4" s="387"/>
      <c r="E4" s="387"/>
      <c r="F4" s="387"/>
      <c r="G4" s="387"/>
      <c r="H4" s="387"/>
      <c r="I4" s="388" t="s">
        <v>38</v>
      </c>
      <c r="J4" s="388"/>
      <c r="K4" s="388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1:22" ht="12.75" customHeight="1">
      <c r="A5" s="301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1" t="s">
        <v>5</v>
      </c>
      <c r="H5" s="301" t="s">
        <v>6</v>
      </c>
      <c r="I5" s="389" t="s">
        <v>16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01" t="s">
        <v>20</v>
      </c>
      <c r="V5" s="390" t="s">
        <v>14</v>
      </c>
    </row>
    <row r="6" spans="1:22" ht="21" customHeight="1">
      <c r="A6" s="301"/>
      <c r="B6" s="301"/>
      <c r="C6" s="301"/>
      <c r="D6" s="301"/>
      <c r="E6" s="301"/>
      <c r="F6" s="301"/>
      <c r="G6" s="301"/>
      <c r="H6" s="301"/>
      <c r="I6" s="391" t="s">
        <v>7</v>
      </c>
      <c r="J6" s="301" t="s">
        <v>953</v>
      </c>
      <c r="K6" s="301" t="s">
        <v>954</v>
      </c>
      <c r="L6" s="392" t="s">
        <v>15</v>
      </c>
      <c r="M6" s="393" t="s">
        <v>10</v>
      </c>
      <c r="N6" s="301" t="s">
        <v>9</v>
      </c>
      <c r="O6" s="391" t="s">
        <v>17</v>
      </c>
      <c r="P6" s="391"/>
      <c r="Q6" s="391" t="s">
        <v>18</v>
      </c>
      <c r="R6" s="391"/>
      <c r="S6" s="385" t="s">
        <v>13</v>
      </c>
      <c r="T6" s="301" t="s">
        <v>8</v>
      </c>
      <c r="U6" s="301"/>
      <c r="V6" s="390"/>
    </row>
    <row r="7" spans="1:22" ht="29.25" customHeight="1">
      <c r="A7" s="301"/>
      <c r="B7" s="301"/>
      <c r="C7" s="301"/>
      <c r="D7" s="301"/>
      <c r="E7" s="301"/>
      <c r="F7" s="301"/>
      <c r="G7" s="301"/>
      <c r="H7" s="301"/>
      <c r="I7" s="391"/>
      <c r="J7" s="301"/>
      <c r="K7" s="301"/>
      <c r="L7" s="392"/>
      <c r="M7" s="393"/>
      <c r="N7" s="301"/>
      <c r="O7" s="162" t="s">
        <v>11</v>
      </c>
      <c r="P7" s="162" t="s">
        <v>12</v>
      </c>
      <c r="Q7" s="162" t="s">
        <v>11</v>
      </c>
      <c r="R7" s="162" t="s">
        <v>12</v>
      </c>
      <c r="S7" s="385"/>
      <c r="T7" s="301"/>
      <c r="U7" s="301"/>
      <c r="V7" s="390"/>
    </row>
    <row r="8" spans="1:22" ht="34.5" customHeight="1">
      <c r="A8" s="168">
        <v>1</v>
      </c>
      <c r="B8" s="169" t="s">
        <v>410</v>
      </c>
      <c r="C8" s="170" t="s">
        <v>414</v>
      </c>
      <c r="D8" s="63" t="s">
        <v>437</v>
      </c>
      <c r="E8" s="235">
        <v>1</v>
      </c>
      <c r="F8" s="46" t="s">
        <v>692</v>
      </c>
      <c r="G8" s="164" t="s">
        <v>940</v>
      </c>
      <c r="H8" s="172">
        <v>53.53</v>
      </c>
      <c r="I8" s="5"/>
      <c r="J8" s="5"/>
      <c r="K8" s="5"/>
      <c r="L8" s="80"/>
      <c r="M8" s="80"/>
      <c r="N8" s="80"/>
      <c r="O8" s="80"/>
      <c r="P8" s="80"/>
      <c r="Q8" s="80"/>
      <c r="R8" s="80"/>
      <c r="S8" s="80"/>
      <c r="T8" s="80"/>
      <c r="U8" s="173"/>
      <c r="V8" s="9"/>
    </row>
    <row r="9" spans="1:22" ht="23.25">
      <c r="A9" s="423">
        <v>2</v>
      </c>
      <c r="B9" s="424" t="s">
        <v>411</v>
      </c>
      <c r="C9" s="425" t="s">
        <v>415</v>
      </c>
      <c r="D9" s="46" t="s">
        <v>438</v>
      </c>
      <c r="E9" s="235">
        <v>1</v>
      </c>
      <c r="F9" s="46" t="s">
        <v>693</v>
      </c>
      <c r="G9" s="417" t="s">
        <v>884</v>
      </c>
      <c r="H9" s="426">
        <v>160.97999999999999</v>
      </c>
      <c r="I9" s="5"/>
      <c r="J9" s="427" t="s">
        <v>977</v>
      </c>
      <c r="K9" s="427" t="s">
        <v>956</v>
      </c>
      <c r="L9" s="81"/>
      <c r="M9" s="81"/>
      <c r="N9" s="81"/>
      <c r="O9" s="81">
        <v>1</v>
      </c>
      <c r="P9" s="80"/>
      <c r="Q9" s="80"/>
      <c r="R9" s="80"/>
      <c r="S9" s="80"/>
      <c r="T9" s="80"/>
      <c r="U9" s="430">
        <v>12.24</v>
      </c>
      <c r="V9" s="9"/>
    </row>
    <row r="10" spans="1:22" ht="25.5" customHeight="1">
      <c r="A10" s="423"/>
      <c r="B10" s="424"/>
      <c r="C10" s="425"/>
      <c r="D10" s="46" t="s">
        <v>396</v>
      </c>
      <c r="E10" s="235">
        <v>2</v>
      </c>
      <c r="F10" s="46" t="s">
        <v>694</v>
      </c>
      <c r="G10" s="417"/>
      <c r="H10" s="426"/>
      <c r="I10" s="5"/>
      <c r="J10" s="428"/>
      <c r="K10" s="428"/>
      <c r="L10" s="81"/>
      <c r="M10" s="81"/>
      <c r="N10" s="81"/>
      <c r="O10" s="81"/>
      <c r="P10" s="81"/>
      <c r="Q10" s="81"/>
      <c r="R10" s="81">
        <v>1</v>
      </c>
      <c r="S10" s="80"/>
      <c r="T10" s="80"/>
      <c r="U10" s="430"/>
      <c r="V10" s="8" t="s">
        <v>949</v>
      </c>
    </row>
    <row r="11" spans="1:22" ht="26.25">
      <c r="A11" s="423"/>
      <c r="B11" s="424"/>
      <c r="C11" s="425"/>
      <c r="D11" s="46" t="s">
        <v>439</v>
      </c>
      <c r="E11" s="235">
        <v>3</v>
      </c>
      <c r="F11" s="64" t="s">
        <v>695</v>
      </c>
      <c r="G11" s="417"/>
      <c r="H11" s="426"/>
      <c r="I11" s="5">
        <v>1</v>
      </c>
      <c r="J11" s="429"/>
      <c r="K11" s="429"/>
      <c r="L11" s="80"/>
      <c r="M11" s="80"/>
      <c r="N11" s="80"/>
      <c r="O11" s="80"/>
      <c r="P11" s="80"/>
      <c r="Q11" s="80"/>
      <c r="R11" s="80"/>
      <c r="S11" s="80"/>
      <c r="T11" s="80"/>
      <c r="U11" s="430"/>
      <c r="V11" s="9" t="s">
        <v>943</v>
      </c>
    </row>
    <row r="12" spans="1:22" ht="30" customHeight="1">
      <c r="A12" s="1"/>
      <c r="B12" s="422" t="s">
        <v>22</v>
      </c>
      <c r="C12" s="422"/>
      <c r="D12" s="422"/>
      <c r="E12" s="7">
        <f>E8+E11</f>
        <v>4</v>
      </c>
      <c r="F12" s="165"/>
      <c r="G12" s="165"/>
      <c r="H12" s="15">
        <f>H8+H9</f>
        <v>214.51</v>
      </c>
      <c r="I12" s="11">
        <f>SUM(I8:I11)</f>
        <v>1</v>
      </c>
      <c r="J12" s="11"/>
      <c r="K12" s="11"/>
      <c r="L12" s="11">
        <f t="shared" ref="L12:U12" si="0">SUM(L8:L11)</f>
        <v>0</v>
      </c>
      <c r="M12" s="11">
        <f t="shared" si="0"/>
        <v>0</v>
      </c>
      <c r="N12" s="11">
        <f t="shared" si="0"/>
        <v>0</v>
      </c>
      <c r="O12" s="11">
        <f t="shared" si="0"/>
        <v>1</v>
      </c>
      <c r="P12" s="11">
        <f t="shared" si="0"/>
        <v>0</v>
      </c>
      <c r="Q12" s="11">
        <f t="shared" si="0"/>
        <v>0</v>
      </c>
      <c r="R12" s="11">
        <f t="shared" si="0"/>
        <v>1</v>
      </c>
      <c r="S12" s="11">
        <f t="shared" si="0"/>
        <v>0</v>
      </c>
      <c r="T12" s="11">
        <f t="shared" si="0"/>
        <v>0</v>
      </c>
      <c r="U12" s="15">
        <f t="shared" si="0"/>
        <v>12.24</v>
      </c>
      <c r="V12" s="1"/>
    </row>
  </sheetData>
  <mergeCells count="36">
    <mergeCell ref="F5:F7"/>
    <mergeCell ref="A1:V1"/>
    <mergeCell ref="A2:V2"/>
    <mergeCell ref="A3:I3"/>
    <mergeCell ref="L3:V3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B12:D12"/>
    <mergeCell ref="A9:A11"/>
    <mergeCell ref="B9:B11"/>
    <mergeCell ref="C9:C11"/>
    <mergeCell ref="G9:G11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L8" sqref="L8:O12"/>
    </sheetView>
  </sheetViews>
  <sheetFormatPr defaultRowHeight="5.65" customHeight="1"/>
  <cols>
    <col min="1" max="1" width="3.28515625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 ht="15">
      <c r="A2" s="383" t="s">
        <v>43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 ht="15">
      <c r="A3" s="384" t="s">
        <v>1010</v>
      </c>
      <c r="B3" s="384"/>
      <c r="C3" s="384"/>
      <c r="D3" s="384"/>
      <c r="E3" s="384"/>
      <c r="F3" s="384"/>
      <c r="G3" s="384"/>
      <c r="H3" s="384"/>
      <c r="I3" s="384"/>
      <c r="J3" s="97"/>
      <c r="K3" s="97"/>
      <c r="L3" s="413" t="str">
        <f>Summary!T3</f>
        <v>Date:-30.04.2014</v>
      </c>
      <c r="M3" s="413"/>
      <c r="N3" s="413"/>
      <c r="O3" s="413"/>
      <c r="P3" s="413"/>
      <c r="Q3" s="413"/>
      <c r="R3" s="413"/>
      <c r="S3" s="413"/>
      <c r="T3" s="413"/>
      <c r="U3" s="413"/>
      <c r="V3" s="413"/>
    </row>
    <row r="4" spans="1:22" ht="43.5" customHeight="1">
      <c r="A4" s="387" t="s">
        <v>1026</v>
      </c>
      <c r="B4" s="387"/>
      <c r="C4" s="387"/>
      <c r="D4" s="387"/>
      <c r="E4" s="387"/>
      <c r="F4" s="387"/>
      <c r="G4" s="387"/>
      <c r="H4" s="387"/>
      <c r="I4" s="388" t="s">
        <v>38</v>
      </c>
      <c r="J4" s="388"/>
      <c r="K4" s="388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</row>
    <row r="5" spans="1:22" ht="12.75" customHeight="1">
      <c r="A5" s="301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1" t="s">
        <v>5</v>
      </c>
      <c r="H5" s="301" t="s">
        <v>6</v>
      </c>
      <c r="I5" s="389" t="s">
        <v>16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01" t="s">
        <v>20</v>
      </c>
      <c r="V5" s="390" t="s">
        <v>14</v>
      </c>
    </row>
    <row r="6" spans="1:22" ht="15">
      <c r="A6" s="301"/>
      <c r="B6" s="301"/>
      <c r="C6" s="301"/>
      <c r="D6" s="301"/>
      <c r="E6" s="301"/>
      <c r="F6" s="301"/>
      <c r="G6" s="301"/>
      <c r="H6" s="301"/>
      <c r="I6" s="391" t="s">
        <v>7</v>
      </c>
      <c r="J6" s="301" t="s">
        <v>953</v>
      </c>
      <c r="K6" s="301" t="s">
        <v>954</v>
      </c>
      <c r="L6" s="392" t="s">
        <v>15</v>
      </c>
      <c r="M6" s="393" t="s">
        <v>10</v>
      </c>
      <c r="N6" s="301" t="s">
        <v>9</v>
      </c>
      <c r="O6" s="391" t="s">
        <v>17</v>
      </c>
      <c r="P6" s="391"/>
      <c r="Q6" s="391" t="s">
        <v>18</v>
      </c>
      <c r="R6" s="391"/>
      <c r="S6" s="385" t="s">
        <v>13</v>
      </c>
      <c r="T6" s="301" t="s">
        <v>8</v>
      </c>
      <c r="U6" s="301"/>
      <c r="V6" s="390"/>
    </row>
    <row r="7" spans="1:22" ht="29.25" customHeight="1">
      <c r="A7" s="301"/>
      <c r="B7" s="301"/>
      <c r="C7" s="301"/>
      <c r="D7" s="301"/>
      <c r="E7" s="301"/>
      <c r="F7" s="301"/>
      <c r="G7" s="301"/>
      <c r="H7" s="301"/>
      <c r="I7" s="391"/>
      <c r="J7" s="301"/>
      <c r="K7" s="301"/>
      <c r="L7" s="392"/>
      <c r="M7" s="393"/>
      <c r="N7" s="301"/>
      <c r="O7" s="53" t="s">
        <v>11</v>
      </c>
      <c r="P7" s="53" t="s">
        <v>12</v>
      </c>
      <c r="Q7" s="53" t="s">
        <v>11</v>
      </c>
      <c r="R7" s="53" t="s">
        <v>12</v>
      </c>
      <c r="S7" s="385"/>
      <c r="T7" s="301"/>
      <c r="U7" s="301"/>
      <c r="V7" s="390"/>
    </row>
    <row r="8" spans="1:22" ht="24.75" customHeight="1">
      <c r="A8" s="423">
        <v>1</v>
      </c>
      <c r="B8" s="424" t="s">
        <v>403</v>
      </c>
      <c r="C8" s="425" t="s">
        <v>1008</v>
      </c>
      <c r="D8" s="46" t="s">
        <v>416</v>
      </c>
      <c r="E8" s="45">
        <v>1</v>
      </c>
      <c r="F8" s="46" t="s">
        <v>669</v>
      </c>
      <c r="G8" s="417" t="s">
        <v>1037</v>
      </c>
      <c r="H8" s="426">
        <v>207.53</v>
      </c>
      <c r="I8" s="5">
        <v>1</v>
      </c>
      <c r="J8" s="5"/>
      <c r="K8" s="5"/>
      <c r="L8" s="80"/>
      <c r="M8" s="80"/>
      <c r="N8" s="80"/>
      <c r="O8" s="80"/>
      <c r="P8" s="80"/>
      <c r="Q8" s="80"/>
      <c r="R8" s="80"/>
      <c r="S8" s="80"/>
      <c r="T8" s="80"/>
      <c r="U8" s="434"/>
      <c r="V8" s="8"/>
    </row>
    <row r="9" spans="1:22" ht="16.5" customHeight="1">
      <c r="A9" s="423"/>
      <c r="B9" s="424"/>
      <c r="C9" s="425"/>
      <c r="D9" s="46" t="s">
        <v>417</v>
      </c>
      <c r="E9" s="45">
        <v>2</v>
      </c>
      <c r="F9" s="46" t="s">
        <v>670</v>
      </c>
      <c r="G9" s="417"/>
      <c r="H9" s="426"/>
      <c r="I9" s="5"/>
      <c r="J9" s="5"/>
      <c r="K9" s="5"/>
      <c r="L9" s="153"/>
      <c r="M9" s="153">
        <v>1</v>
      </c>
      <c r="N9" s="80"/>
      <c r="O9" s="80"/>
      <c r="P9" s="80"/>
      <c r="Q9" s="80"/>
      <c r="R9" s="80"/>
      <c r="S9" s="80"/>
      <c r="T9" s="80"/>
      <c r="U9" s="434"/>
      <c r="V9" s="8"/>
    </row>
    <row r="10" spans="1:22" ht="13.5" customHeight="1">
      <c r="A10" s="423"/>
      <c r="B10" s="424"/>
      <c r="C10" s="425"/>
      <c r="D10" s="46" t="s">
        <v>418</v>
      </c>
      <c r="E10" s="45">
        <v>3</v>
      </c>
      <c r="F10" s="46" t="s">
        <v>671</v>
      </c>
      <c r="G10" s="417"/>
      <c r="H10" s="426"/>
      <c r="I10" s="5"/>
      <c r="J10" s="5"/>
      <c r="K10" s="5"/>
      <c r="L10" s="153"/>
      <c r="M10" s="153"/>
      <c r="N10" s="153">
        <v>1</v>
      </c>
      <c r="O10" s="80"/>
      <c r="P10" s="80"/>
      <c r="Q10" s="80"/>
      <c r="R10" s="80"/>
      <c r="S10" s="80"/>
      <c r="T10" s="80"/>
      <c r="U10" s="434"/>
      <c r="V10" s="9"/>
    </row>
    <row r="11" spans="1:22" ht="13.5" customHeight="1">
      <c r="A11" s="423"/>
      <c r="B11" s="424"/>
      <c r="C11" s="425"/>
      <c r="D11" s="46" t="s">
        <v>419</v>
      </c>
      <c r="E11" s="45">
        <v>4</v>
      </c>
      <c r="F11" s="46" t="s">
        <v>672</v>
      </c>
      <c r="G11" s="417"/>
      <c r="H11" s="426"/>
      <c r="I11" s="5">
        <v>1</v>
      </c>
      <c r="J11" s="5"/>
      <c r="K11" s="5"/>
      <c r="L11" s="1"/>
      <c r="M11" s="1"/>
      <c r="N11" s="80"/>
      <c r="O11" s="80"/>
      <c r="P11" s="80"/>
      <c r="Q11" s="80"/>
      <c r="R11" s="80"/>
      <c r="S11" s="80"/>
      <c r="T11" s="80"/>
      <c r="U11" s="434"/>
      <c r="V11" s="10"/>
    </row>
    <row r="12" spans="1:22" ht="23.25">
      <c r="A12" s="423">
        <v>2</v>
      </c>
      <c r="B12" s="424" t="s">
        <v>404</v>
      </c>
      <c r="C12" s="425" t="s">
        <v>412</v>
      </c>
      <c r="D12" s="46" t="s">
        <v>420</v>
      </c>
      <c r="E12" s="45">
        <v>1</v>
      </c>
      <c r="F12" s="46" t="s">
        <v>673</v>
      </c>
      <c r="G12" s="417" t="s">
        <v>930</v>
      </c>
      <c r="H12" s="426">
        <v>162.44999999999999</v>
      </c>
      <c r="I12" s="5">
        <v>1</v>
      </c>
      <c r="J12" s="5"/>
      <c r="K12" s="5"/>
      <c r="L12" s="80"/>
      <c r="M12" s="80"/>
      <c r="N12" s="80"/>
      <c r="O12" s="80"/>
      <c r="P12" s="80"/>
      <c r="Q12" s="80"/>
      <c r="R12" s="80"/>
      <c r="S12" s="80"/>
      <c r="T12" s="80"/>
      <c r="U12" s="430"/>
      <c r="V12" s="9"/>
    </row>
    <row r="13" spans="1:22" ht="34.5">
      <c r="A13" s="423"/>
      <c r="B13" s="424"/>
      <c r="C13" s="425"/>
      <c r="D13" s="46" t="s">
        <v>421</v>
      </c>
      <c r="E13" s="45">
        <v>2</v>
      </c>
      <c r="F13" s="46" t="s">
        <v>674</v>
      </c>
      <c r="G13" s="417"/>
      <c r="H13" s="426"/>
      <c r="I13" s="5">
        <v>1</v>
      </c>
      <c r="J13" s="5"/>
      <c r="K13" s="5"/>
      <c r="L13" s="80"/>
      <c r="M13" s="80"/>
      <c r="N13" s="80"/>
      <c r="O13" s="80"/>
      <c r="P13" s="80"/>
      <c r="Q13" s="80"/>
      <c r="R13" s="80"/>
      <c r="S13" s="80"/>
      <c r="T13" s="80"/>
      <c r="U13" s="430"/>
      <c r="V13" s="8"/>
    </row>
    <row r="14" spans="1:22" ht="23.25">
      <c r="A14" s="423"/>
      <c r="B14" s="424"/>
      <c r="C14" s="425"/>
      <c r="D14" s="46" t="s">
        <v>422</v>
      </c>
      <c r="E14" s="45">
        <v>3</v>
      </c>
      <c r="F14" s="46" t="s">
        <v>675</v>
      </c>
      <c r="G14" s="417"/>
      <c r="H14" s="426"/>
      <c r="I14" s="5">
        <v>1</v>
      </c>
      <c r="J14" s="5"/>
      <c r="K14" s="5"/>
      <c r="L14" s="80"/>
      <c r="M14" s="80"/>
      <c r="N14" s="80"/>
      <c r="O14" s="80"/>
      <c r="P14" s="80"/>
      <c r="Q14" s="80"/>
      <c r="R14" s="80"/>
      <c r="S14" s="80"/>
      <c r="T14" s="80"/>
      <c r="U14" s="430"/>
      <c r="V14" s="9"/>
    </row>
    <row r="15" spans="1:22" ht="34.5">
      <c r="A15" s="423">
        <v>3</v>
      </c>
      <c r="B15" s="424" t="s">
        <v>405</v>
      </c>
      <c r="C15" s="425" t="s">
        <v>412</v>
      </c>
      <c r="D15" s="46" t="s">
        <v>423</v>
      </c>
      <c r="E15" s="45">
        <v>1</v>
      </c>
      <c r="F15" s="46" t="s">
        <v>676</v>
      </c>
      <c r="G15" s="417" t="s">
        <v>939</v>
      </c>
      <c r="H15" s="426">
        <v>213.47</v>
      </c>
      <c r="I15" s="5"/>
      <c r="J15" s="5"/>
      <c r="K15" s="5"/>
      <c r="L15" s="80"/>
      <c r="M15" s="80"/>
      <c r="N15" s="80"/>
      <c r="O15" s="80"/>
      <c r="P15" s="80"/>
      <c r="Q15" s="80"/>
      <c r="R15" s="80"/>
      <c r="S15" s="80"/>
      <c r="T15" s="80"/>
      <c r="U15" s="430"/>
      <c r="V15" s="9"/>
    </row>
    <row r="16" spans="1:22" ht="25.5" customHeight="1">
      <c r="A16" s="423"/>
      <c r="B16" s="424"/>
      <c r="C16" s="425"/>
      <c r="D16" s="46" t="s">
        <v>424</v>
      </c>
      <c r="E16" s="45">
        <v>2</v>
      </c>
      <c r="F16" s="46" t="s">
        <v>677</v>
      </c>
      <c r="G16" s="417"/>
      <c r="H16" s="426"/>
      <c r="I16" s="5"/>
      <c r="J16" s="5"/>
      <c r="K16" s="5"/>
      <c r="L16" s="80"/>
      <c r="M16" s="80"/>
      <c r="N16" s="80"/>
      <c r="O16" s="80"/>
      <c r="P16" s="80"/>
      <c r="Q16" s="80"/>
      <c r="R16" s="80"/>
      <c r="S16" s="80"/>
      <c r="T16" s="80"/>
      <c r="U16" s="430"/>
      <c r="V16" s="9"/>
    </row>
    <row r="17" spans="1:22" ht="24.75" customHeight="1">
      <c r="A17" s="423"/>
      <c r="B17" s="424"/>
      <c r="C17" s="425"/>
      <c r="D17" s="46" t="s">
        <v>424</v>
      </c>
      <c r="E17" s="45">
        <v>3</v>
      </c>
      <c r="F17" s="46" t="s">
        <v>678</v>
      </c>
      <c r="G17" s="417"/>
      <c r="H17" s="426"/>
      <c r="I17" s="5"/>
      <c r="J17" s="5"/>
      <c r="K17" s="5"/>
      <c r="L17" s="80"/>
      <c r="M17" s="80"/>
      <c r="N17" s="80"/>
      <c r="O17" s="80"/>
      <c r="P17" s="80"/>
      <c r="Q17" s="80"/>
      <c r="R17" s="80"/>
      <c r="S17" s="80"/>
      <c r="T17" s="80"/>
      <c r="U17" s="430"/>
      <c r="V17" s="9"/>
    </row>
    <row r="18" spans="1:22" ht="23.25">
      <c r="A18" s="423"/>
      <c r="B18" s="424"/>
      <c r="C18" s="425"/>
      <c r="D18" s="46" t="s">
        <v>423</v>
      </c>
      <c r="E18" s="45">
        <v>4</v>
      </c>
      <c r="F18" s="46" t="s">
        <v>679</v>
      </c>
      <c r="G18" s="417"/>
      <c r="H18" s="426"/>
      <c r="I18" s="5"/>
      <c r="J18" s="5"/>
      <c r="K18" s="5"/>
      <c r="L18" s="80"/>
      <c r="M18" s="80"/>
      <c r="N18" s="80"/>
      <c r="O18" s="80"/>
      <c r="P18" s="80"/>
      <c r="Q18" s="80"/>
      <c r="R18" s="80"/>
      <c r="S18" s="80"/>
      <c r="T18" s="80"/>
      <c r="U18" s="430"/>
      <c r="V18" s="9"/>
    </row>
    <row r="19" spans="1:22" ht="23.25">
      <c r="A19" s="423">
        <v>4</v>
      </c>
      <c r="B19" s="424" t="s">
        <v>406</v>
      </c>
      <c r="C19" s="425" t="s">
        <v>412</v>
      </c>
      <c r="D19" s="46" t="s">
        <v>425</v>
      </c>
      <c r="E19" s="45">
        <v>1</v>
      </c>
      <c r="F19" s="46" t="s">
        <v>680</v>
      </c>
      <c r="G19" s="417" t="s">
        <v>939</v>
      </c>
      <c r="H19" s="426">
        <v>212.56</v>
      </c>
      <c r="I19" s="5"/>
      <c r="J19" s="5"/>
      <c r="K19" s="5"/>
      <c r="L19" s="80"/>
      <c r="M19" s="80"/>
      <c r="N19" s="80"/>
      <c r="O19" s="80"/>
      <c r="P19" s="80"/>
      <c r="Q19" s="80"/>
      <c r="R19" s="80"/>
      <c r="S19" s="80"/>
      <c r="T19" s="80"/>
      <c r="U19" s="430"/>
      <c r="V19" s="10"/>
    </row>
    <row r="20" spans="1:22" ht="23.25">
      <c r="A20" s="423"/>
      <c r="B20" s="424"/>
      <c r="C20" s="425"/>
      <c r="D20" s="46" t="s">
        <v>426</v>
      </c>
      <c r="E20" s="45">
        <v>2</v>
      </c>
      <c r="F20" s="46" t="s">
        <v>681</v>
      </c>
      <c r="G20" s="417"/>
      <c r="H20" s="426"/>
      <c r="I20" s="5"/>
      <c r="J20" s="5"/>
      <c r="K20" s="5"/>
      <c r="L20" s="80"/>
      <c r="M20" s="80"/>
      <c r="N20" s="80"/>
      <c r="O20" s="80"/>
      <c r="P20" s="80"/>
      <c r="Q20" s="80"/>
      <c r="R20" s="80"/>
      <c r="S20" s="80"/>
      <c r="T20" s="80"/>
      <c r="U20" s="430"/>
      <c r="V20" s="10"/>
    </row>
    <row r="21" spans="1:22" ht="34.5">
      <c r="A21" s="423"/>
      <c r="B21" s="424"/>
      <c r="C21" s="425"/>
      <c r="D21" s="46" t="s">
        <v>427</v>
      </c>
      <c r="E21" s="45">
        <v>3</v>
      </c>
      <c r="F21" s="46" t="s">
        <v>682</v>
      </c>
      <c r="G21" s="417"/>
      <c r="H21" s="426"/>
      <c r="I21" s="5"/>
      <c r="J21" s="5"/>
      <c r="K21" s="5"/>
      <c r="L21" s="80"/>
      <c r="M21" s="80"/>
      <c r="N21" s="80"/>
      <c r="O21" s="80"/>
      <c r="P21" s="80"/>
      <c r="Q21" s="80"/>
      <c r="R21" s="80"/>
      <c r="S21" s="80"/>
      <c r="T21" s="80"/>
      <c r="U21" s="430"/>
      <c r="V21" s="18"/>
    </row>
    <row r="22" spans="1:22" ht="23.25">
      <c r="A22" s="423"/>
      <c r="B22" s="424"/>
      <c r="C22" s="425"/>
      <c r="D22" s="46" t="s">
        <v>428</v>
      </c>
      <c r="E22" s="45">
        <v>4</v>
      </c>
      <c r="F22" s="46" t="s">
        <v>683</v>
      </c>
      <c r="G22" s="417"/>
      <c r="H22" s="426"/>
      <c r="I22" s="5"/>
      <c r="J22" s="5"/>
      <c r="K22" s="5"/>
      <c r="L22" s="80"/>
      <c r="M22" s="80"/>
      <c r="N22" s="80"/>
      <c r="O22" s="80"/>
      <c r="P22" s="80"/>
      <c r="Q22" s="80"/>
      <c r="R22" s="80"/>
      <c r="S22" s="80"/>
      <c r="T22" s="80"/>
      <c r="U22" s="430"/>
      <c r="V22" s="8"/>
    </row>
    <row r="23" spans="1:22" ht="17.25" customHeight="1">
      <c r="A23" s="423">
        <v>5</v>
      </c>
      <c r="B23" s="424" t="s">
        <v>407</v>
      </c>
      <c r="C23" s="425" t="s">
        <v>413</v>
      </c>
      <c r="D23" s="46" t="s">
        <v>429</v>
      </c>
      <c r="E23" s="45">
        <v>1</v>
      </c>
      <c r="F23" s="46" t="s">
        <v>684</v>
      </c>
      <c r="G23" s="417" t="s">
        <v>940</v>
      </c>
      <c r="H23" s="426">
        <v>263.02999999999997</v>
      </c>
      <c r="I23" s="5"/>
      <c r="J23" s="5"/>
      <c r="K23" s="5"/>
      <c r="L23" s="80"/>
      <c r="M23" s="80"/>
      <c r="N23" s="80"/>
      <c r="O23" s="80"/>
      <c r="P23" s="80"/>
      <c r="Q23" s="80"/>
      <c r="R23" s="80"/>
      <c r="S23" s="80"/>
      <c r="T23" s="80"/>
      <c r="U23" s="430"/>
      <c r="V23" s="10"/>
    </row>
    <row r="24" spans="1:22" ht="18.75" customHeight="1">
      <c r="A24" s="423"/>
      <c r="B24" s="424"/>
      <c r="C24" s="425"/>
      <c r="D24" s="46" t="s">
        <v>429</v>
      </c>
      <c r="E24" s="45">
        <v>2</v>
      </c>
      <c r="F24" s="46" t="s">
        <v>440</v>
      </c>
      <c r="G24" s="417"/>
      <c r="H24" s="426"/>
      <c r="I24" s="5"/>
      <c r="J24" s="5"/>
      <c r="K24" s="5"/>
      <c r="L24" s="80"/>
      <c r="M24" s="80"/>
      <c r="N24" s="80"/>
      <c r="O24" s="80"/>
      <c r="P24" s="80"/>
      <c r="Q24" s="80"/>
      <c r="R24" s="80"/>
      <c r="S24" s="80"/>
      <c r="T24" s="80"/>
      <c r="U24" s="430"/>
      <c r="V24" s="18"/>
    </row>
    <row r="25" spans="1:22" ht="21" customHeight="1">
      <c r="A25" s="423"/>
      <c r="B25" s="424"/>
      <c r="C25" s="425"/>
      <c r="D25" s="46" t="s">
        <v>430</v>
      </c>
      <c r="E25" s="45">
        <v>3</v>
      </c>
      <c r="F25" s="46" t="s">
        <v>441</v>
      </c>
      <c r="G25" s="417"/>
      <c r="H25" s="426"/>
      <c r="I25" s="5"/>
      <c r="J25" s="5"/>
      <c r="K25" s="5"/>
      <c r="L25" s="80"/>
      <c r="M25" s="80"/>
      <c r="N25" s="80"/>
      <c r="O25" s="80"/>
      <c r="P25" s="80"/>
      <c r="Q25" s="80"/>
      <c r="R25" s="80"/>
      <c r="S25" s="80"/>
      <c r="T25" s="80"/>
      <c r="U25" s="430"/>
      <c r="V25" s="18"/>
    </row>
    <row r="26" spans="1:22" ht="15">
      <c r="A26" s="423"/>
      <c r="B26" s="424"/>
      <c r="C26" s="425"/>
      <c r="D26" s="46" t="s">
        <v>431</v>
      </c>
      <c r="E26" s="45">
        <v>4</v>
      </c>
      <c r="F26" s="46" t="s">
        <v>442</v>
      </c>
      <c r="G26" s="417"/>
      <c r="H26" s="426"/>
      <c r="I26" s="5"/>
      <c r="J26" s="5"/>
      <c r="K26" s="5"/>
      <c r="L26" s="80"/>
      <c r="M26" s="80"/>
      <c r="N26" s="80"/>
      <c r="O26" s="80"/>
      <c r="P26" s="80"/>
      <c r="Q26" s="80"/>
      <c r="R26" s="80"/>
      <c r="S26" s="80"/>
      <c r="T26" s="80"/>
      <c r="U26" s="430"/>
      <c r="V26" s="9"/>
    </row>
    <row r="27" spans="1:22" ht="15">
      <c r="A27" s="423"/>
      <c r="B27" s="424"/>
      <c r="C27" s="425"/>
      <c r="D27" s="46" t="s">
        <v>432</v>
      </c>
      <c r="E27" s="45">
        <v>5</v>
      </c>
      <c r="F27" s="46" t="s">
        <v>443</v>
      </c>
      <c r="G27" s="417"/>
      <c r="H27" s="426"/>
      <c r="I27" s="5"/>
      <c r="J27" s="5"/>
      <c r="K27" s="5"/>
      <c r="L27" s="80"/>
      <c r="M27" s="80"/>
      <c r="N27" s="80"/>
      <c r="O27" s="80"/>
      <c r="P27" s="80"/>
      <c r="Q27" s="80"/>
      <c r="R27" s="80"/>
      <c r="S27" s="80"/>
      <c r="T27" s="80"/>
      <c r="U27" s="430"/>
      <c r="V27" s="10"/>
    </row>
    <row r="28" spans="1:22" ht="34.5">
      <c r="A28" s="423">
        <v>6</v>
      </c>
      <c r="B28" s="424" t="s">
        <v>408</v>
      </c>
      <c r="C28" s="425" t="s">
        <v>413</v>
      </c>
      <c r="D28" s="46" t="s">
        <v>433</v>
      </c>
      <c r="E28" s="45">
        <v>1</v>
      </c>
      <c r="F28" s="46" t="s">
        <v>685</v>
      </c>
      <c r="G28" s="417" t="s">
        <v>939</v>
      </c>
      <c r="H28" s="426">
        <v>214.73</v>
      </c>
      <c r="I28" s="5"/>
      <c r="J28" s="5"/>
      <c r="K28" s="5"/>
      <c r="L28" s="80"/>
      <c r="M28" s="80"/>
      <c r="N28" s="80"/>
      <c r="O28" s="80"/>
      <c r="P28" s="80"/>
      <c r="Q28" s="80"/>
      <c r="R28" s="80"/>
      <c r="S28" s="80"/>
      <c r="T28" s="80"/>
      <c r="U28" s="430"/>
      <c r="V28" s="8"/>
    </row>
    <row r="29" spans="1:22" ht="23.25">
      <c r="A29" s="423"/>
      <c r="B29" s="424"/>
      <c r="C29" s="425"/>
      <c r="D29" s="46" t="s">
        <v>433</v>
      </c>
      <c r="E29" s="45">
        <v>2</v>
      </c>
      <c r="F29" s="57" t="s">
        <v>686</v>
      </c>
      <c r="G29" s="417"/>
      <c r="H29" s="426"/>
      <c r="I29" s="5"/>
      <c r="J29" s="5"/>
      <c r="K29" s="5"/>
      <c r="L29" s="80"/>
      <c r="M29" s="80"/>
      <c r="N29" s="80"/>
      <c r="O29" s="80"/>
      <c r="P29" s="80"/>
      <c r="Q29" s="80"/>
      <c r="R29" s="80"/>
      <c r="S29" s="80"/>
      <c r="T29" s="80"/>
      <c r="U29" s="430"/>
      <c r="V29" s="8"/>
    </row>
    <row r="30" spans="1:22" ht="23.25">
      <c r="A30" s="423"/>
      <c r="B30" s="424"/>
      <c r="C30" s="425"/>
      <c r="D30" s="46" t="s">
        <v>434</v>
      </c>
      <c r="E30" s="45">
        <v>3</v>
      </c>
      <c r="F30" s="46" t="s">
        <v>687</v>
      </c>
      <c r="G30" s="417"/>
      <c r="H30" s="426"/>
      <c r="I30" s="5"/>
      <c r="J30" s="5"/>
      <c r="K30" s="5"/>
      <c r="L30" s="80"/>
      <c r="M30" s="80"/>
      <c r="N30" s="80"/>
      <c r="O30" s="80"/>
      <c r="P30" s="80"/>
      <c r="Q30" s="80"/>
      <c r="R30" s="80"/>
      <c r="S30" s="80"/>
      <c r="T30" s="80"/>
      <c r="U30" s="430"/>
      <c r="V30" s="10"/>
    </row>
    <row r="31" spans="1:22" ht="23.25">
      <c r="A31" s="423"/>
      <c r="B31" s="424"/>
      <c r="C31" s="425"/>
      <c r="D31" s="46" t="s">
        <v>434</v>
      </c>
      <c r="E31" s="45">
        <v>4</v>
      </c>
      <c r="F31" s="46" t="s">
        <v>688</v>
      </c>
      <c r="G31" s="417"/>
      <c r="H31" s="426"/>
      <c r="I31" s="5"/>
      <c r="J31" s="5"/>
      <c r="K31" s="5"/>
      <c r="L31" s="80"/>
      <c r="M31" s="80"/>
      <c r="N31" s="80"/>
      <c r="O31" s="80"/>
      <c r="P31" s="80"/>
      <c r="Q31" s="80"/>
      <c r="R31" s="80"/>
      <c r="S31" s="80"/>
      <c r="T31" s="80"/>
      <c r="U31" s="430"/>
      <c r="V31" s="9"/>
    </row>
    <row r="32" spans="1:22" ht="26.25" customHeight="1">
      <c r="A32" s="423">
        <v>7</v>
      </c>
      <c r="B32" s="424" t="s">
        <v>409</v>
      </c>
      <c r="C32" s="425" t="s">
        <v>413</v>
      </c>
      <c r="D32" s="46" t="s">
        <v>435</v>
      </c>
      <c r="E32" s="45">
        <v>1</v>
      </c>
      <c r="F32" s="46" t="s">
        <v>689</v>
      </c>
      <c r="G32" s="417" t="s">
        <v>881</v>
      </c>
      <c r="H32" s="426">
        <v>159.24</v>
      </c>
      <c r="I32" s="5"/>
      <c r="J32" s="427" t="s">
        <v>976</v>
      </c>
      <c r="K32" s="427" t="s">
        <v>956</v>
      </c>
      <c r="L32" s="81"/>
      <c r="M32" s="81"/>
      <c r="N32" s="81"/>
      <c r="O32" s="81"/>
      <c r="P32" s="81"/>
      <c r="Q32" s="81"/>
      <c r="R32" s="81"/>
      <c r="S32" s="81"/>
      <c r="T32" s="81">
        <v>1</v>
      </c>
      <c r="U32" s="430">
        <v>59.96</v>
      </c>
      <c r="V32" s="9"/>
    </row>
    <row r="33" spans="1:22" ht="26.25" customHeight="1">
      <c r="A33" s="423"/>
      <c r="B33" s="424"/>
      <c r="C33" s="425"/>
      <c r="D33" s="46" t="s">
        <v>436</v>
      </c>
      <c r="E33" s="45">
        <v>2</v>
      </c>
      <c r="F33" s="46" t="s">
        <v>690</v>
      </c>
      <c r="G33" s="417"/>
      <c r="H33" s="426"/>
      <c r="I33" s="5"/>
      <c r="J33" s="428"/>
      <c r="K33" s="428"/>
      <c r="L33" s="81"/>
      <c r="M33" s="81"/>
      <c r="N33" s="81"/>
      <c r="O33" s="81"/>
      <c r="P33" s="81"/>
      <c r="Q33" s="81"/>
      <c r="R33" s="81"/>
      <c r="S33" s="81"/>
      <c r="T33" s="81">
        <v>1</v>
      </c>
      <c r="U33" s="430"/>
      <c r="V33" s="8" t="s">
        <v>950</v>
      </c>
    </row>
    <row r="34" spans="1:22" ht="23.25">
      <c r="A34" s="423"/>
      <c r="B34" s="424"/>
      <c r="C34" s="425"/>
      <c r="D34" s="46" t="s">
        <v>413</v>
      </c>
      <c r="E34" s="45">
        <v>3</v>
      </c>
      <c r="F34" s="46" t="s">
        <v>691</v>
      </c>
      <c r="G34" s="417"/>
      <c r="H34" s="426"/>
      <c r="I34" s="5"/>
      <c r="J34" s="429"/>
      <c r="K34" s="429"/>
      <c r="L34" s="81"/>
      <c r="M34" s="81"/>
      <c r="N34" s="81"/>
      <c r="O34" s="81"/>
      <c r="P34" s="81"/>
      <c r="Q34" s="81"/>
      <c r="R34" s="81"/>
      <c r="S34" s="81"/>
      <c r="T34" s="81">
        <v>1</v>
      </c>
      <c r="U34" s="430"/>
      <c r="V34" s="9"/>
    </row>
    <row r="35" spans="1:22" ht="30" customHeight="1">
      <c r="A35" s="1"/>
      <c r="B35" s="431" t="s">
        <v>22</v>
      </c>
      <c r="C35" s="432"/>
      <c r="D35" s="433"/>
      <c r="E35" s="7">
        <f>E11+E14+E18+E22+E27+E31+E34</f>
        <v>27</v>
      </c>
      <c r="F35" s="12"/>
      <c r="G35" s="12"/>
      <c r="H35" s="15">
        <f>SUM(H8:H34)</f>
        <v>1433.01</v>
      </c>
      <c r="I35" s="11">
        <f>SUM(I8:I34)</f>
        <v>5</v>
      </c>
      <c r="J35" s="11"/>
      <c r="K35" s="11"/>
      <c r="L35" s="11">
        <f t="shared" ref="L35:U35" si="0">SUM(L8:L34)</f>
        <v>0</v>
      </c>
      <c r="M35" s="11">
        <f t="shared" si="0"/>
        <v>1</v>
      </c>
      <c r="N35" s="11">
        <f t="shared" si="0"/>
        <v>1</v>
      </c>
      <c r="O35" s="11">
        <f t="shared" si="0"/>
        <v>0</v>
      </c>
      <c r="P35" s="11">
        <f t="shared" si="0"/>
        <v>0</v>
      </c>
      <c r="Q35" s="11">
        <f t="shared" si="0"/>
        <v>0</v>
      </c>
      <c r="R35" s="11">
        <f t="shared" si="0"/>
        <v>0</v>
      </c>
      <c r="S35" s="11">
        <f t="shared" si="0"/>
        <v>0</v>
      </c>
      <c r="T35" s="11">
        <f t="shared" si="0"/>
        <v>3</v>
      </c>
      <c r="U35" s="15">
        <f t="shared" si="0"/>
        <v>59.96</v>
      </c>
      <c r="V35" s="1"/>
    </row>
  </sheetData>
  <mergeCells count="72"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  <mergeCell ref="C32:C34"/>
    <mergeCell ref="G32:G34"/>
    <mergeCell ref="H32:H34"/>
    <mergeCell ref="A15:A18"/>
    <mergeCell ref="A23:A27"/>
    <mergeCell ref="U15:U18"/>
    <mergeCell ref="U19:U22"/>
    <mergeCell ref="U23:U27"/>
    <mergeCell ref="A28:A31"/>
    <mergeCell ref="B28:B31"/>
    <mergeCell ref="C28:C31"/>
    <mergeCell ref="G28:G31"/>
    <mergeCell ref="H28:H31"/>
    <mergeCell ref="T6:T7"/>
    <mergeCell ref="O6:P6"/>
    <mergeCell ref="S6:S7"/>
    <mergeCell ref="Q6:R6"/>
    <mergeCell ref="U5:U7"/>
    <mergeCell ref="A3:I3"/>
    <mergeCell ref="L3:V3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K6:K7"/>
    <mergeCell ref="J32:J34"/>
    <mergeCell ref="K32:K34"/>
    <mergeCell ref="B35:D35"/>
    <mergeCell ref="B15:B18"/>
    <mergeCell ref="C15:C18"/>
    <mergeCell ref="G15:G18"/>
    <mergeCell ref="H15:H18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zoomScale="96" zoomScaleNormal="96" workbookViewId="0">
      <pane xSplit="1" ySplit="7" topLeftCell="B5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68" sqref="M68"/>
    </sheetView>
  </sheetViews>
  <sheetFormatPr defaultRowHeight="15"/>
  <cols>
    <col min="1" max="1" width="4.28515625" customWidth="1"/>
    <col min="2" max="2" width="6.28515625" style="195" customWidth="1"/>
    <col min="3" max="3" width="12" style="195" customWidth="1"/>
    <col min="4" max="4" width="12.28515625" style="195" customWidth="1"/>
    <col min="5" max="5" width="4.140625" style="163" customWidth="1"/>
    <col min="6" max="6" width="18.28515625" style="195" customWidth="1"/>
    <col min="7" max="7" width="15.85546875" style="179" customWidth="1"/>
    <col min="8" max="8" width="9" style="179" customWidth="1"/>
    <col min="9" max="9" width="3.42578125" customWidth="1"/>
    <col min="10" max="10" width="10.28515625" style="179" customWidth="1"/>
    <col min="11" max="11" width="7.5703125" style="179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85546875" customWidth="1"/>
    <col min="22" max="22" width="11.5703125" style="134" customWidth="1"/>
  </cols>
  <sheetData>
    <row r="1" spans="1:22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>
      <c r="A2" s="383" t="s">
        <v>43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>
      <c r="A3" s="500" t="s">
        <v>1014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2"/>
      <c r="U3" s="498" t="str">
        <f>Summary!T3</f>
        <v>Date:-30.04.2014</v>
      </c>
      <c r="V3" s="499"/>
    </row>
    <row r="4" spans="1:22" ht="29.25" customHeight="1">
      <c r="A4" s="387" t="s">
        <v>1026</v>
      </c>
      <c r="B4" s="387"/>
      <c r="C4" s="387"/>
      <c r="D4" s="387"/>
      <c r="E4" s="387"/>
      <c r="F4" s="387"/>
      <c r="G4" s="387"/>
      <c r="H4" s="387"/>
      <c r="I4" s="448" t="s">
        <v>45</v>
      </c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</row>
    <row r="5" spans="1:22" ht="15" customHeight="1">
      <c r="A5" s="301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1" t="s">
        <v>5</v>
      </c>
      <c r="H5" s="301" t="s">
        <v>6</v>
      </c>
      <c r="I5" s="389" t="s">
        <v>16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01" t="s">
        <v>20</v>
      </c>
      <c r="V5" s="390" t="s">
        <v>14</v>
      </c>
    </row>
    <row r="6" spans="1:22" ht="24" customHeight="1">
      <c r="A6" s="301"/>
      <c r="B6" s="301"/>
      <c r="C6" s="301"/>
      <c r="D6" s="301"/>
      <c r="E6" s="301"/>
      <c r="F6" s="301"/>
      <c r="G6" s="301"/>
      <c r="H6" s="301"/>
      <c r="I6" s="391" t="s">
        <v>7</v>
      </c>
      <c r="J6" s="301" t="s">
        <v>953</v>
      </c>
      <c r="K6" s="301" t="s">
        <v>954</v>
      </c>
      <c r="L6" s="392" t="s">
        <v>15</v>
      </c>
      <c r="M6" s="393" t="s">
        <v>10</v>
      </c>
      <c r="N6" s="301" t="s">
        <v>9</v>
      </c>
      <c r="O6" s="385" t="s">
        <v>17</v>
      </c>
      <c r="P6" s="385"/>
      <c r="Q6" s="301" t="s">
        <v>18</v>
      </c>
      <c r="R6" s="301"/>
      <c r="S6" s="386" t="s">
        <v>13</v>
      </c>
      <c r="T6" s="394" t="s">
        <v>8</v>
      </c>
      <c r="U6" s="301"/>
      <c r="V6" s="390"/>
    </row>
    <row r="7" spans="1:22" ht="26.25" customHeight="1">
      <c r="A7" s="301"/>
      <c r="B7" s="301"/>
      <c r="C7" s="301"/>
      <c r="D7" s="301"/>
      <c r="E7" s="301"/>
      <c r="F7" s="301"/>
      <c r="G7" s="301"/>
      <c r="H7" s="301"/>
      <c r="I7" s="391"/>
      <c r="J7" s="301"/>
      <c r="K7" s="301"/>
      <c r="L7" s="392"/>
      <c r="M7" s="393"/>
      <c r="N7" s="301"/>
      <c r="O7" s="162" t="s">
        <v>11</v>
      </c>
      <c r="P7" s="162" t="s">
        <v>12</v>
      </c>
      <c r="Q7" s="162" t="s">
        <v>11</v>
      </c>
      <c r="R7" s="162" t="s">
        <v>12</v>
      </c>
      <c r="S7" s="386"/>
      <c r="T7" s="394"/>
      <c r="U7" s="301"/>
      <c r="V7" s="390"/>
    </row>
    <row r="8" spans="1:22" ht="25.5">
      <c r="A8" s="365">
        <v>1</v>
      </c>
      <c r="B8" s="447" t="s">
        <v>256</v>
      </c>
      <c r="C8" s="446" t="s">
        <v>276</v>
      </c>
      <c r="D8" s="196" t="s">
        <v>259</v>
      </c>
      <c r="E8" s="171">
        <v>1</v>
      </c>
      <c r="F8" s="186" t="s">
        <v>771</v>
      </c>
      <c r="G8" s="445" t="s">
        <v>851</v>
      </c>
      <c r="H8" s="436">
        <v>161.63999999999999</v>
      </c>
      <c r="I8" s="100"/>
      <c r="J8" s="372" t="s">
        <v>984</v>
      </c>
      <c r="K8" s="372" t="s">
        <v>956</v>
      </c>
      <c r="L8" s="101"/>
      <c r="M8" s="101"/>
      <c r="N8" s="101"/>
      <c r="O8" s="101"/>
      <c r="P8" s="101">
        <v>1</v>
      </c>
      <c r="Q8" s="102"/>
      <c r="R8" s="102"/>
      <c r="S8" s="102"/>
      <c r="T8" s="102"/>
      <c r="U8" s="435"/>
      <c r="V8" s="99"/>
    </row>
    <row r="9" spans="1:22" ht="27" customHeight="1">
      <c r="A9" s="365"/>
      <c r="B9" s="447"/>
      <c r="C9" s="446"/>
      <c r="D9" s="196" t="s">
        <v>259</v>
      </c>
      <c r="E9" s="171">
        <v>2</v>
      </c>
      <c r="F9" s="187" t="s">
        <v>772</v>
      </c>
      <c r="G9" s="445"/>
      <c r="H9" s="436"/>
      <c r="I9" s="100"/>
      <c r="J9" s="373"/>
      <c r="K9" s="373"/>
      <c r="L9" s="101"/>
      <c r="M9" s="101"/>
      <c r="N9" s="101"/>
      <c r="O9" s="101"/>
      <c r="P9" s="101"/>
      <c r="Q9" s="101">
        <v>1</v>
      </c>
      <c r="R9" s="102"/>
      <c r="S9" s="102"/>
      <c r="T9" s="102"/>
      <c r="U9" s="435"/>
      <c r="V9" s="99"/>
    </row>
    <row r="10" spans="1:22" ht="31.5">
      <c r="A10" s="365"/>
      <c r="B10" s="447"/>
      <c r="C10" s="446"/>
      <c r="D10" s="196" t="s">
        <v>260</v>
      </c>
      <c r="E10" s="171">
        <v>3</v>
      </c>
      <c r="F10" s="187" t="s">
        <v>773</v>
      </c>
      <c r="G10" s="445"/>
      <c r="H10" s="436"/>
      <c r="I10" s="100">
        <v>1</v>
      </c>
      <c r="J10" s="374"/>
      <c r="K10" s="374"/>
      <c r="L10" s="102"/>
      <c r="M10" s="102"/>
      <c r="N10" s="102"/>
      <c r="O10" s="102"/>
      <c r="P10" s="102"/>
      <c r="Q10" s="102"/>
      <c r="R10" s="102"/>
      <c r="S10" s="102"/>
      <c r="T10" s="102"/>
      <c r="U10" s="435"/>
      <c r="V10" s="99" t="s">
        <v>922</v>
      </c>
    </row>
    <row r="11" spans="1:22" ht="25.5">
      <c r="A11" s="365">
        <v>2</v>
      </c>
      <c r="B11" s="447" t="s">
        <v>257</v>
      </c>
      <c r="C11" s="446" t="s">
        <v>276</v>
      </c>
      <c r="D11" s="196" t="s">
        <v>261</v>
      </c>
      <c r="E11" s="171">
        <v>1</v>
      </c>
      <c r="F11" s="187" t="s">
        <v>774</v>
      </c>
      <c r="G11" s="445" t="s">
        <v>841</v>
      </c>
      <c r="H11" s="436">
        <v>271.31</v>
      </c>
      <c r="I11" s="103"/>
      <c r="J11" s="437" t="s">
        <v>985</v>
      </c>
      <c r="K11" s="437" t="s">
        <v>956</v>
      </c>
      <c r="L11" s="101"/>
      <c r="M11" s="101"/>
      <c r="N11" s="101">
        <v>1</v>
      </c>
      <c r="O11" s="102"/>
      <c r="P11" s="102"/>
      <c r="Q11" s="102"/>
      <c r="R11" s="102"/>
      <c r="S11" s="102"/>
      <c r="T11" s="102"/>
      <c r="U11" s="435">
        <v>23.96</v>
      </c>
      <c r="V11" s="99"/>
    </row>
    <row r="12" spans="1:22" ht="31.5">
      <c r="A12" s="365"/>
      <c r="B12" s="447"/>
      <c r="C12" s="446"/>
      <c r="D12" s="196" t="s">
        <v>262</v>
      </c>
      <c r="E12" s="171">
        <v>2</v>
      </c>
      <c r="F12" s="187" t="s">
        <v>775</v>
      </c>
      <c r="G12" s="445"/>
      <c r="H12" s="436"/>
      <c r="I12" s="103">
        <v>1</v>
      </c>
      <c r="J12" s="438"/>
      <c r="K12" s="438"/>
      <c r="L12" s="102"/>
      <c r="M12" s="102"/>
      <c r="N12" s="102"/>
      <c r="O12" s="102"/>
      <c r="P12" s="102"/>
      <c r="Q12" s="102"/>
      <c r="R12" s="102"/>
      <c r="S12" s="102"/>
      <c r="T12" s="102"/>
      <c r="U12" s="435"/>
      <c r="V12" s="99" t="s">
        <v>866</v>
      </c>
    </row>
    <row r="13" spans="1:22" ht="31.5">
      <c r="A13" s="365"/>
      <c r="B13" s="447"/>
      <c r="C13" s="446"/>
      <c r="D13" s="196" t="s">
        <v>263</v>
      </c>
      <c r="E13" s="171">
        <v>3</v>
      </c>
      <c r="F13" s="187" t="s">
        <v>776</v>
      </c>
      <c r="G13" s="445"/>
      <c r="H13" s="436"/>
      <c r="I13" s="103"/>
      <c r="J13" s="438"/>
      <c r="K13" s="438"/>
      <c r="L13" s="101"/>
      <c r="M13" s="101"/>
      <c r="N13" s="101">
        <v>1</v>
      </c>
      <c r="O13" s="102"/>
      <c r="P13" s="102"/>
      <c r="Q13" s="102"/>
      <c r="R13" s="102"/>
      <c r="S13" s="102"/>
      <c r="T13" s="102"/>
      <c r="U13" s="435"/>
      <c r="V13" s="99" t="s">
        <v>919</v>
      </c>
    </row>
    <row r="14" spans="1:22" ht="25.5">
      <c r="A14" s="365"/>
      <c r="B14" s="447"/>
      <c r="C14" s="446"/>
      <c r="D14" s="196" t="s">
        <v>264</v>
      </c>
      <c r="E14" s="171">
        <v>4</v>
      </c>
      <c r="F14" s="187" t="s">
        <v>777</v>
      </c>
      <c r="G14" s="445"/>
      <c r="H14" s="436"/>
      <c r="I14" s="103"/>
      <c r="J14" s="438"/>
      <c r="K14" s="438"/>
      <c r="L14" s="101"/>
      <c r="M14" s="101"/>
      <c r="N14" s="101"/>
      <c r="O14" s="101"/>
      <c r="P14" s="101"/>
      <c r="Q14" s="101"/>
      <c r="R14" s="101">
        <v>1</v>
      </c>
      <c r="S14" s="102"/>
      <c r="T14" s="102"/>
      <c r="U14" s="435"/>
      <c r="V14" s="99"/>
    </row>
    <row r="15" spans="1:22" ht="25.5">
      <c r="A15" s="365"/>
      <c r="B15" s="447"/>
      <c r="C15" s="446"/>
      <c r="D15" s="196" t="s">
        <v>265</v>
      </c>
      <c r="E15" s="171">
        <v>5</v>
      </c>
      <c r="F15" s="187" t="s">
        <v>778</v>
      </c>
      <c r="G15" s="445"/>
      <c r="H15" s="436"/>
      <c r="I15" s="103"/>
      <c r="J15" s="439"/>
      <c r="K15" s="439"/>
      <c r="L15" s="101"/>
      <c r="M15" s="101"/>
      <c r="N15" s="101">
        <v>1</v>
      </c>
      <c r="O15" s="102"/>
      <c r="P15" s="102"/>
      <c r="Q15" s="102"/>
      <c r="R15" s="102"/>
      <c r="S15" s="102"/>
      <c r="T15" s="102"/>
      <c r="U15" s="435"/>
      <c r="V15" s="99"/>
    </row>
    <row r="16" spans="1:22" ht="26.25" customHeight="1">
      <c r="A16" s="365">
        <v>3</v>
      </c>
      <c r="B16" s="447" t="s">
        <v>258</v>
      </c>
      <c r="C16" s="446" t="s">
        <v>277</v>
      </c>
      <c r="D16" s="197" t="s">
        <v>266</v>
      </c>
      <c r="E16" s="171">
        <v>1</v>
      </c>
      <c r="F16" s="187" t="s">
        <v>779</v>
      </c>
      <c r="G16" s="445" t="s">
        <v>841</v>
      </c>
      <c r="H16" s="436">
        <v>281.08999999999997</v>
      </c>
      <c r="I16" s="100"/>
      <c r="J16" s="372" t="s">
        <v>986</v>
      </c>
      <c r="K16" s="372" t="s">
        <v>956</v>
      </c>
      <c r="L16" s="101"/>
      <c r="M16" s="101"/>
      <c r="N16" s="101"/>
      <c r="O16" s="101"/>
      <c r="P16" s="101">
        <v>1</v>
      </c>
      <c r="Q16" s="102"/>
      <c r="R16" s="102"/>
      <c r="S16" s="102"/>
      <c r="T16" s="102"/>
      <c r="U16" s="435"/>
      <c r="V16" s="99"/>
    </row>
    <row r="17" spans="1:22" ht="36.75" customHeight="1">
      <c r="A17" s="365"/>
      <c r="B17" s="447"/>
      <c r="C17" s="446"/>
      <c r="D17" s="197" t="s">
        <v>267</v>
      </c>
      <c r="E17" s="171">
        <v>2</v>
      </c>
      <c r="F17" s="187" t="s">
        <v>780</v>
      </c>
      <c r="G17" s="445"/>
      <c r="H17" s="436"/>
      <c r="I17" s="100">
        <v>1</v>
      </c>
      <c r="J17" s="373"/>
      <c r="K17" s="373"/>
      <c r="L17" s="102"/>
      <c r="M17" s="102"/>
      <c r="N17" s="102"/>
      <c r="O17" s="102"/>
      <c r="P17" s="102"/>
      <c r="Q17" s="102"/>
      <c r="R17" s="102"/>
      <c r="S17" s="102"/>
      <c r="T17" s="102"/>
      <c r="U17" s="435"/>
      <c r="V17" s="99" t="s">
        <v>866</v>
      </c>
    </row>
    <row r="18" spans="1:22" ht="31.5" customHeight="1">
      <c r="A18" s="365"/>
      <c r="B18" s="447"/>
      <c r="C18" s="446"/>
      <c r="D18" s="197" t="s">
        <v>268</v>
      </c>
      <c r="E18" s="171">
        <v>3</v>
      </c>
      <c r="F18" s="187" t="s">
        <v>781</v>
      </c>
      <c r="G18" s="445"/>
      <c r="H18" s="436"/>
      <c r="I18" s="100"/>
      <c r="J18" s="373"/>
      <c r="K18" s="373"/>
      <c r="L18" s="101"/>
      <c r="M18" s="101"/>
      <c r="N18" s="101"/>
      <c r="O18" s="101"/>
      <c r="P18" s="101">
        <v>1</v>
      </c>
      <c r="Q18" s="102"/>
      <c r="R18" s="102"/>
      <c r="S18" s="102"/>
      <c r="T18" s="102"/>
      <c r="U18" s="435"/>
      <c r="V18" s="99"/>
    </row>
    <row r="19" spans="1:22" ht="28.5" customHeight="1">
      <c r="A19" s="365"/>
      <c r="B19" s="447"/>
      <c r="C19" s="446"/>
      <c r="D19" s="197" t="s">
        <v>269</v>
      </c>
      <c r="E19" s="171">
        <v>4</v>
      </c>
      <c r="F19" s="187" t="s">
        <v>782</v>
      </c>
      <c r="G19" s="445"/>
      <c r="H19" s="436"/>
      <c r="I19" s="100"/>
      <c r="J19" s="373"/>
      <c r="K19" s="373"/>
      <c r="L19" s="101"/>
      <c r="M19" s="101"/>
      <c r="N19" s="101"/>
      <c r="O19" s="101"/>
      <c r="P19" s="101">
        <v>1</v>
      </c>
      <c r="Q19" s="102"/>
      <c r="R19" s="102"/>
      <c r="S19" s="102"/>
      <c r="T19" s="102"/>
      <c r="U19" s="435"/>
      <c r="V19" s="99"/>
    </row>
    <row r="20" spans="1:22" ht="30" customHeight="1">
      <c r="A20" s="365"/>
      <c r="B20" s="447"/>
      <c r="C20" s="446"/>
      <c r="D20" s="186" t="s">
        <v>270</v>
      </c>
      <c r="E20" s="171">
        <v>5</v>
      </c>
      <c r="F20" s="187" t="s">
        <v>783</v>
      </c>
      <c r="G20" s="445"/>
      <c r="H20" s="436"/>
      <c r="I20" s="100">
        <v>1</v>
      </c>
      <c r="J20" s="374"/>
      <c r="K20" s="374"/>
      <c r="L20" s="102"/>
      <c r="M20" s="102"/>
      <c r="N20" s="102"/>
      <c r="O20" s="102"/>
      <c r="P20" s="102"/>
      <c r="Q20" s="102"/>
      <c r="R20" s="102"/>
      <c r="S20" s="102"/>
      <c r="T20" s="102"/>
      <c r="U20" s="435"/>
      <c r="V20" s="99" t="s">
        <v>866</v>
      </c>
    </row>
    <row r="21" spans="1:22" ht="24.75" customHeight="1">
      <c r="A21" s="415">
        <v>4</v>
      </c>
      <c r="B21" s="443" t="s">
        <v>321</v>
      </c>
      <c r="C21" s="446" t="s">
        <v>333</v>
      </c>
      <c r="D21" s="191" t="s">
        <v>337</v>
      </c>
      <c r="E21" s="176">
        <v>1</v>
      </c>
      <c r="F21" s="188" t="s">
        <v>696</v>
      </c>
      <c r="G21" s="445" t="s">
        <v>874</v>
      </c>
      <c r="H21" s="445">
        <v>107.72</v>
      </c>
      <c r="I21" s="5"/>
      <c r="J21" s="440" t="s">
        <v>978</v>
      </c>
      <c r="K21" s="440" t="s">
        <v>956</v>
      </c>
      <c r="L21" s="81"/>
      <c r="M21" s="81"/>
      <c r="N21" s="81"/>
      <c r="O21" s="81"/>
      <c r="P21" s="81">
        <v>1</v>
      </c>
      <c r="Q21" s="1"/>
      <c r="R21" s="1"/>
      <c r="S21" s="80"/>
      <c r="T21" s="80"/>
      <c r="U21" s="424"/>
      <c r="V21" s="32"/>
    </row>
    <row r="22" spans="1:22" ht="28.5" customHeight="1">
      <c r="A22" s="415"/>
      <c r="B22" s="443"/>
      <c r="C22" s="446"/>
      <c r="D22" s="189" t="s">
        <v>338</v>
      </c>
      <c r="E22" s="176">
        <v>2</v>
      </c>
      <c r="F22" s="189" t="s">
        <v>941</v>
      </c>
      <c r="G22" s="445"/>
      <c r="H22" s="445"/>
      <c r="I22" s="158">
        <v>1</v>
      </c>
      <c r="J22" s="442"/>
      <c r="K22" s="442"/>
      <c r="L22" s="80"/>
      <c r="M22" s="80"/>
      <c r="N22" s="80"/>
      <c r="O22" s="80"/>
      <c r="P22" s="80"/>
      <c r="Q22" s="80"/>
      <c r="R22" s="80"/>
      <c r="S22" s="80"/>
      <c r="T22" s="80"/>
      <c r="U22" s="424"/>
      <c r="V22" s="32" t="s">
        <v>866</v>
      </c>
    </row>
    <row r="23" spans="1:22" ht="27" customHeight="1">
      <c r="A23" s="415">
        <v>5</v>
      </c>
      <c r="B23" s="443" t="s">
        <v>322</v>
      </c>
      <c r="C23" s="446" t="s">
        <v>334</v>
      </c>
      <c r="D23" s="191" t="s">
        <v>339</v>
      </c>
      <c r="E23" s="176">
        <v>1</v>
      </c>
      <c r="F23" s="188" t="s">
        <v>697</v>
      </c>
      <c r="G23" s="445" t="s">
        <v>939</v>
      </c>
      <c r="H23" s="445">
        <v>326.63</v>
      </c>
      <c r="I23" s="5"/>
      <c r="J23" s="8"/>
      <c r="K23" s="8"/>
      <c r="L23" s="80"/>
      <c r="M23" s="80"/>
      <c r="N23" s="80"/>
      <c r="O23" s="80"/>
      <c r="P23" s="80"/>
      <c r="Q23" s="80"/>
      <c r="R23" s="80"/>
      <c r="S23" s="80"/>
      <c r="T23" s="80"/>
      <c r="U23" s="424"/>
      <c r="V23" s="43"/>
    </row>
    <row r="24" spans="1:22" ht="24" customHeight="1">
      <c r="A24" s="415"/>
      <c r="B24" s="443"/>
      <c r="C24" s="446"/>
      <c r="D24" s="191" t="s">
        <v>340</v>
      </c>
      <c r="E24" s="176">
        <v>2</v>
      </c>
      <c r="F24" s="188" t="s">
        <v>698</v>
      </c>
      <c r="G24" s="445"/>
      <c r="H24" s="445"/>
      <c r="I24" s="5"/>
      <c r="J24" s="8"/>
      <c r="K24" s="8"/>
      <c r="L24" s="80"/>
      <c r="M24" s="80"/>
      <c r="N24" s="80"/>
      <c r="O24" s="80"/>
      <c r="P24" s="80"/>
      <c r="Q24" s="80"/>
      <c r="R24" s="80"/>
      <c r="S24" s="80"/>
      <c r="T24" s="80"/>
      <c r="U24" s="424"/>
      <c r="V24" s="43"/>
    </row>
    <row r="25" spans="1:22" ht="26.25" customHeight="1">
      <c r="A25" s="415"/>
      <c r="B25" s="443"/>
      <c r="C25" s="446"/>
      <c r="D25" s="191" t="s">
        <v>341</v>
      </c>
      <c r="E25" s="176">
        <v>3</v>
      </c>
      <c r="F25" s="188" t="s">
        <v>699</v>
      </c>
      <c r="G25" s="445"/>
      <c r="H25" s="445"/>
      <c r="I25" s="5"/>
      <c r="J25" s="8"/>
      <c r="K25" s="8"/>
      <c r="L25" s="80"/>
      <c r="M25" s="80"/>
      <c r="N25" s="80"/>
      <c r="O25" s="80"/>
      <c r="P25" s="80"/>
      <c r="Q25" s="80"/>
      <c r="R25" s="80"/>
      <c r="S25" s="80"/>
      <c r="T25" s="80"/>
      <c r="U25" s="424"/>
      <c r="V25" s="43"/>
    </row>
    <row r="26" spans="1:22" ht="26.25">
      <c r="A26" s="415"/>
      <c r="B26" s="443"/>
      <c r="C26" s="446"/>
      <c r="D26" s="191" t="s">
        <v>342</v>
      </c>
      <c r="E26" s="176">
        <v>4</v>
      </c>
      <c r="F26" s="188" t="s">
        <v>700</v>
      </c>
      <c r="G26" s="445"/>
      <c r="H26" s="445"/>
      <c r="I26" s="5"/>
      <c r="J26" s="8"/>
      <c r="K26" s="8"/>
      <c r="L26" s="80"/>
      <c r="M26" s="80"/>
      <c r="N26" s="80"/>
      <c r="O26" s="80"/>
      <c r="P26" s="80"/>
      <c r="Q26" s="80"/>
      <c r="R26" s="80"/>
      <c r="S26" s="80"/>
      <c r="T26" s="80"/>
      <c r="U26" s="424"/>
      <c r="V26" s="43"/>
    </row>
    <row r="27" spans="1:22" ht="39">
      <c r="A27" s="415"/>
      <c r="B27" s="443"/>
      <c r="C27" s="446"/>
      <c r="D27" s="191" t="s">
        <v>343</v>
      </c>
      <c r="E27" s="176">
        <v>5</v>
      </c>
      <c r="F27" s="188" t="s">
        <v>701</v>
      </c>
      <c r="G27" s="445"/>
      <c r="H27" s="445"/>
      <c r="I27" s="5"/>
      <c r="J27" s="8"/>
      <c r="K27" s="8"/>
      <c r="L27" s="80"/>
      <c r="M27" s="80"/>
      <c r="N27" s="80"/>
      <c r="O27" s="80"/>
      <c r="P27" s="80"/>
      <c r="Q27" s="80"/>
      <c r="R27" s="80"/>
      <c r="S27" s="80"/>
      <c r="T27" s="80"/>
      <c r="U27" s="424"/>
      <c r="V27" s="43"/>
    </row>
    <row r="28" spans="1:22" ht="28.5" customHeight="1">
      <c r="A28" s="415"/>
      <c r="B28" s="443"/>
      <c r="C28" s="446"/>
      <c r="D28" s="191" t="s">
        <v>344</v>
      </c>
      <c r="E28" s="176">
        <v>6</v>
      </c>
      <c r="F28" s="190" t="s">
        <v>859</v>
      </c>
      <c r="G28" s="445"/>
      <c r="H28" s="445"/>
      <c r="I28" s="5"/>
      <c r="J28" s="8"/>
      <c r="K28" s="8"/>
      <c r="L28" s="80"/>
      <c r="M28" s="80"/>
      <c r="N28" s="80"/>
      <c r="O28" s="80"/>
      <c r="P28" s="80"/>
      <c r="Q28" s="80"/>
      <c r="R28" s="80"/>
      <c r="S28" s="80"/>
      <c r="T28" s="80"/>
      <c r="U28" s="424"/>
      <c r="V28" s="43"/>
    </row>
    <row r="29" spans="1:22" ht="27.75" customHeight="1">
      <c r="A29" s="415">
        <v>6</v>
      </c>
      <c r="B29" s="443" t="s">
        <v>323</v>
      </c>
      <c r="C29" s="446" t="s">
        <v>334</v>
      </c>
      <c r="D29" s="191" t="s">
        <v>345</v>
      </c>
      <c r="E29" s="176">
        <v>1</v>
      </c>
      <c r="F29" s="188" t="s">
        <v>702</v>
      </c>
      <c r="G29" s="445" t="s">
        <v>939</v>
      </c>
      <c r="H29" s="445">
        <v>216.11</v>
      </c>
      <c r="I29" s="5"/>
      <c r="J29" s="8"/>
      <c r="K29" s="185"/>
      <c r="L29" s="154"/>
      <c r="M29" s="154"/>
      <c r="N29" s="154"/>
      <c r="O29" s="154"/>
      <c r="P29" s="154"/>
      <c r="Q29" s="154"/>
      <c r="R29" s="154"/>
      <c r="S29" s="154"/>
      <c r="T29" s="154"/>
      <c r="U29" s="424"/>
      <c r="V29" s="32"/>
    </row>
    <row r="30" spans="1:22" ht="26.25">
      <c r="A30" s="415"/>
      <c r="B30" s="443"/>
      <c r="C30" s="446"/>
      <c r="D30" s="191" t="s">
        <v>346</v>
      </c>
      <c r="E30" s="176">
        <v>2</v>
      </c>
      <c r="F30" s="188" t="s">
        <v>703</v>
      </c>
      <c r="G30" s="445"/>
      <c r="H30" s="445"/>
      <c r="I30" s="5"/>
      <c r="J30" s="8"/>
      <c r="K30" s="185"/>
      <c r="L30" s="154"/>
      <c r="M30" s="154"/>
      <c r="N30" s="154"/>
      <c r="O30" s="154"/>
      <c r="P30" s="154"/>
      <c r="Q30" s="154"/>
      <c r="R30" s="154"/>
      <c r="S30" s="154"/>
      <c r="T30" s="154"/>
      <c r="U30" s="424"/>
      <c r="V30" s="32"/>
    </row>
    <row r="31" spans="1:22" ht="26.25">
      <c r="A31" s="415"/>
      <c r="B31" s="443"/>
      <c r="C31" s="446"/>
      <c r="D31" s="191" t="s">
        <v>347</v>
      </c>
      <c r="E31" s="176">
        <v>3</v>
      </c>
      <c r="F31" s="188" t="s">
        <v>704</v>
      </c>
      <c r="G31" s="445"/>
      <c r="H31" s="445"/>
      <c r="I31" s="5"/>
      <c r="J31" s="8"/>
      <c r="K31" s="185"/>
      <c r="L31" s="154"/>
      <c r="M31" s="154"/>
      <c r="N31" s="154"/>
      <c r="O31" s="154"/>
      <c r="P31" s="154"/>
      <c r="Q31" s="154"/>
      <c r="R31" s="154"/>
      <c r="S31" s="154"/>
      <c r="T31" s="154"/>
      <c r="U31" s="424"/>
      <c r="V31" s="32"/>
    </row>
    <row r="32" spans="1:22" ht="26.25">
      <c r="A32" s="415"/>
      <c r="B32" s="443"/>
      <c r="C32" s="446"/>
      <c r="D32" s="191" t="s">
        <v>348</v>
      </c>
      <c r="E32" s="176">
        <v>4</v>
      </c>
      <c r="F32" s="188" t="s">
        <v>705</v>
      </c>
      <c r="G32" s="445"/>
      <c r="H32" s="445"/>
      <c r="I32" s="5"/>
      <c r="J32" s="8"/>
      <c r="K32" s="185"/>
      <c r="L32" s="154"/>
      <c r="M32" s="154"/>
      <c r="N32" s="154"/>
      <c r="O32" s="154"/>
      <c r="P32" s="154"/>
      <c r="Q32" s="154"/>
      <c r="R32" s="154"/>
      <c r="S32" s="154"/>
      <c r="T32" s="154"/>
      <c r="U32" s="424"/>
      <c r="V32" s="43"/>
    </row>
    <row r="33" spans="1:22" ht="26.25">
      <c r="A33" s="415">
        <v>7</v>
      </c>
      <c r="B33" s="443" t="s">
        <v>324</v>
      </c>
      <c r="C33" s="446" t="s">
        <v>335</v>
      </c>
      <c r="D33" s="191" t="s">
        <v>349</v>
      </c>
      <c r="E33" s="176">
        <v>1</v>
      </c>
      <c r="F33" s="188" t="s">
        <v>706</v>
      </c>
      <c r="G33" s="445" t="s">
        <v>842</v>
      </c>
      <c r="H33" s="445">
        <v>260.39999999999998</v>
      </c>
      <c r="I33" s="5"/>
      <c r="J33" s="440" t="s">
        <v>973</v>
      </c>
      <c r="K33" s="440" t="s">
        <v>956</v>
      </c>
      <c r="L33" s="81"/>
      <c r="M33" s="81"/>
      <c r="N33" s="81"/>
      <c r="O33" s="81"/>
      <c r="P33" s="81"/>
      <c r="Q33" s="81"/>
      <c r="R33" s="81"/>
      <c r="S33" s="81">
        <v>1</v>
      </c>
      <c r="T33" s="80"/>
      <c r="U33" s="424">
        <v>15.64</v>
      </c>
      <c r="V33" s="142"/>
    </row>
    <row r="34" spans="1:22" ht="26.25">
      <c r="A34" s="415"/>
      <c r="B34" s="443"/>
      <c r="C34" s="446"/>
      <c r="D34" s="191" t="s">
        <v>349</v>
      </c>
      <c r="E34" s="176">
        <v>2</v>
      </c>
      <c r="F34" s="188" t="s">
        <v>707</v>
      </c>
      <c r="G34" s="445"/>
      <c r="H34" s="445"/>
      <c r="I34" s="5"/>
      <c r="J34" s="441"/>
      <c r="K34" s="441"/>
      <c r="L34" s="81"/>
      <c r="M34" s="81"/>
      <c r="N34" s="81"/>
      <c r="O34" s="81"/>
      <c r="P34" s="81"/>
      <c r="Q34" s="81"/>
      <c r="R34" s="81"/>
      <c r="S34" s="81">
        <v>1</v>
      </c>
      <c r="T34" s="80"/>
      <c r="U34" s="424"/>
      <c r="V34" s="143" t="s">
        <v>946</v>
      </c>
    </row>
    <row r="35" spans="1:22" ht="22.5">
      <c r="A35" s="415"/>
      <c r="B35" s="443"/>
      <c r="C35" s="446"/>
      <c r="D35" s="189" t="s">
        <v>350</v>
      </c>
      <c r="E35" s="176">
        <v>3</v>
      </c>
      <c r="F35" s="188" t="s">
        <v>371</v>
      </c>
      <c r="G35" s="445"/>
      <c r="H35" s="445"/>
      <c r="I35" s="5">
        <v>1</v>
      </c>
      <c r="J35" s="441"/>
      <c r="K35" s="441"/>
      <c r="L35" s="80"/>
      <c r="M35" s="80"/>
      <c r="N35" s="80"/>
      <c r="O35" s="80"/>
      <c r="P35" s="80"/>
      <c r="Q35" s="80"/>
      <c r="R35" s="80"/>
      <c r="S35" s="80"/>
      <c r="T35" s="80"/>
      <c r="U35" s="424"/>
      <c r="V35" s="143" t="s">
        <v>866</v>
      </c>
    </row>
    <row r="36" spans="1:22" ht="26.25">
      <c r="A36" s="415"/>
      <c r="B36" s="443"/>
      <c r="C36" s="446"/>
      <c r="D36" s="189" t="s">
        <v>350</v>
      </c>
      <c r="E36" s="176">
        <v>4</v>
      </c>
      <c r="F36" s="188" t="s">
        <v>708</v>
      </c>
      <c r="G36" s="445"/>
      <c r="H36" s="445"/>
      <c r="I36" s="5">
        <v>1</v>
      </c>
      <c r="J36" s="441"/>
      <c r="K36" s="441"/>
      <c r="L36" s="80"/>
      <c r="M36" s="80"/>
      <c r="N36" s="80"/>
      <c r="O36" s="80"/>
      <c r="P36" s="80"/>
      <c r="Q36" s="80"/>
      <c r="R36" s="80"/>
      <c r="S36" s="80"/>
      <c r="T36" s="80"/>
      <c r="U36" s="424"/>
      <c r="V36" s="143" t="s">
        <v>924</v>
      </c>
    </row>
    <row r="37" spans="1:22" ht="26.25">
      <c r="A37" s="415"/>
      <c r="B37" s="443"/>
      <c r="C37" s="446"/>
      <c r="D37" s="191" t="s">
        <v>349</v>
      </c>
      <c r="E37" s="176">
        <v>5</v>
      </c>
      <c r="F37" s="188" t="s">
        <v>709</v>
      </c>
      <c r="G37" s="445"/>
      <c r="H37" s="445"/>
      <c r="I37" s="5">
        <v>1</v>
      </c>
      <c r="J37" s="442"/>
      <c r="K37" s="442"/>
      <c r="L37" s="80"/>
      <c r="M37" s="80"/>
      <c r="N37" s="80"/>
      <c r="O37" s="80"/>
      <c r="P37" s="80"/>
      <c r="Q37" s="80"/>
      <c r="R37" s="80"/>
      <c r="S37" s="80"/>
      <c r="T37" s="80"/>
      <c r="U37" s="424"/>
      <c r="V37" s="143" t="s">
        <v>866</v>
      </c>
    </row>
    <row r="38" spans="1:22" ht="39">
      <c r="A38" s="415">
        <v>8</v>
      </c>
      <c r="B38" s="443" t="s">
        <v>325</v>
      </c>
      <c r="C38" s="446" t="s">
        <v>335</v>
      </c>
      <c r="D38" s="191" t="s">
        <v>351</v>
      </c>
      <c r="E38" s="176">
        <v>1</v>
      </c>
      <c r="F38" s="191" t="s">
        <v>710</v>
      </c>
      <c r="G38" s="445" t="s">
        <v>882</v>
      </c>
      <c r="H38" s="445">
        <v>260.45</v>
      </c>
      <c r="I38" s="5"/>
      <c r="J38" s="440" t="s">
        <v>979</v>
      </c>
      <c r="K38" s="440" t="s">
        <v>956</v>
      </c>
      <c r="L38" s="81"/>
      <c r="M38" s="81"/>
      <c r="N38" s="81"/>
      <c r="O38" s="81"/>
      <c r="P38" s="81">
        <v>1</v>
      </c>
      <c r="Q38" s="80"/>
      <c r="R38" s="80"/>
      <c r="S38" s="80"/>
      <c r="T38" s="80"/>
      <c r="U38" s="424"/>
      <c r="V38" s="43"/>
    </row>
    <row r="39" spans="1:22" ht="26.25">
      <c r="A39" s="415"/>
      <c r="B39" s="443"/>
      <c r="C39" s="446"/>
      <c r="D39" s="191" t="s">
        <v>351</v>
      </c>
      <c r="E39" s="176">
        <v>2</v>
      </c>
      <c r="F39" s="191" t="s">
        <v>711</v>
      </c>
      <c r="G39" s="445"/>
      <c r="H39" s="445"/>
      <c r="I39" s="5"/>
      <c r="J39" s="441"/>
      <c r="K39" s="441"/>
      <c r="L39" s="81">
        <v>1</v>
      </c>
      <c r="M39" s="154"/>
      <c r="N39" s="80"/>
      <c r="O39" s="80"/>
      <c r="P39" s="80"/>
      <c r="Q39" s="80"/>
      <c r="R39" s="80"/>
      <c r="S39" s="80"/>
      <c r="T39" s="80"/>
      <c r="U39" s="424"/>
      <c r="V39" s="43"/>
    </row>
    <row r="40" spans="1:22" ht="26.25">
      <c r="A40" s="415"/>
      <c r="B40" s="443"/>
      <c r="C40" s="446"/>
      <c r="D40" s="191" t="s">
        <v>367</v>
      </c>
      <c r="E40" s="176">
        <v>3</v>
      </c>
      <c r="F40" s="191" t="s">
        <v>712</v>
      </c>
      <c r="G40" s="445"/>
      <c r="H40" s="445"/>
      <c r="I40" s="5"/>
      <c r="J40" s="441"/>
      <c r="K40" s="441"/>
      <c r="L40" s="81"/>
      <c r="M40" s="81"/>
      <c r="N40" s="81">
        <v>1</v>
      </c>
      <c r="O40" s="80"/>
      <c r="P40" s="80"/>
      <c r="Q40" s="80"/>
      <c r="R40" s="80"/>
      <c r="S40" s="80"/>
      <c r="T40" s="80"/>
      <c r="U40" s="424"/>
      <c r="V40" s="43"/>
    </row>
    <row r="41" spans="1:22" ht="27.75" customHeight="1">
      <c r="A41" s="415"/>
      <c r="B41" s="443"/>
      <c r="C41" s="446"/>
      <c r="D41" s="191" t="s">
        <v>367</v>
      </c>
      <c r="E41" s="176">
        <v>4</v>
      </c>
      <c r="F41" s="191" t="s">
        <v>713</v>
      </c>
      <c r="G41" s="445"/>
      <c r="H41" s="445"/>
      <c r="I41" s="5">
        <v>1</v>
      </c>
      <c r="J41" s="441"/>
      <c r="K41" s="441"/>
      <c r="L41" s="80"/>
      <c r="M41" s="80"/>
      <c r="N41" s="80"/>
      <c r="O41" s="80"/>
      <c r="P41" s="80"/>
      <c r="Q41" s="80"/>
      <c r="R41" s="80"/>
      <c r="S41" s="80"/>
      <c r="T41" s="80"/>
      <c r="U41" s="424"/>
      <c r="V41" s="43" t="s">
        <v>866</v>
      </c>
    </row>
    <row r="42" spans="1:22" ht="26.25">
      <c r="A42" s="415"/>
      <c r="B42" s="443"/>
      <c r="C42" s="446"/>
      <c r="D42" s="191" t="s">
        <v>351</v>
      </c>
      <c r="E42" s="176">
        <v>5</v>
      </c>
      <c r="F42" s="191" t="s">
        <v>714</v>
      </c>
      <c r="G42" s="445"/>
      <c r="H42" s="445"/>
      <c r="I42" s="5"/>
      <c r="J42" s="442"/>
      <c r="K42" s="442"/>
      <c r="L42" s="81"/>
      <c r="M42" s="81"/>
      <c r="N42" s="81"/>
      <c r="O42" s="81">
        <v>1</v>
      </c>
      <c r="P42" s="80"/>
      <c r="Q42" s="80"/>
      <c r="R42" s="80"/>
      <c r="S42" s="80"/>
      <c r="T42" s="80"/>
      <c r="U42" s="424"/>
      <c r="V42" s="43"/>
    </row>
    <row r="43" spans="1:22" ht="27.75" customHeight="1">
      <c r="A43" s="415">
        <v>9</v>
      </c>
      <c r="B43" s="443" t="s">
        <v>326</v>
      </c>
      <c r="C43" s="446" t="s">
        <v>335</v>
      </c>
      <c r="D43" s="191" t="s">
        <v>352</v>
      </c>
      <c r="E43" s="176">
        <v>1</v>
      </c>
      <c r="F43" s="191" t="s">
        <v>715</v>
      </c>
      <c r="G43" s="445" t="s">
        <v>939</v>
      </c>
      <c r="H43" s="445">
        <v>263.68</v>
      </c>
      <c r="I43" s="5"/>
      <c r="J43" s="8"/>
      <c r="K43" s="8"/>
      <c r="L43" s="80"/>
      <c r="M43" s="80"/>
      <c r="N43" s="80"/>
      <c r="O43" s="80"/>
      <c r="P43" s="80"/>
      <c r="Q43" s="80"/>
      <c r="R43" s="80"/>
      <c r="S43" s="80"/>
      <c r="T43" s="80"/>
      <c r="U43" s="424"/>
      <c r="V43" s="144"/>
    </row>
    <row r="44" spans="1:22" ht="26.25">
      <c r="A44" s="415"/>
      <c r="B44" s="443"/>
      <c r="C44" s="446"/>
      <c r="D44" s="191" t="s">
        <v>352</v>
      </c>
      <c r="E44" s="176">
        <v>2</v>
      </c>
      <c r="F44" s="191" t="s">
        <v>716</v>
      </c>
      <c r="G44" s="445"/>
      <c r="H44" s="445"/>
      <c r="I44" s="5"/>
      <c r="J44" s="8"/>
      <c r="K44" s="8"/>
      <c r="L44" s="80"/>
      <c r="M44" s="80"/>
      <c r="N44" s="80"/>
      <c r="O44" s="80"/>
      <c r="P44" s="80"/>
      <c r="Q44" s="80"/>
      <c r="R44" s="80"/>
      <c r="S44" s="80"/>
      <c r="T44" s="80"/>
      <c r="U44" s="424"/>
      <c r="V44" s="144"/>
    </row>
    <row r="45" spans="1:22" ht="39">
      <c r="A45" s="415"/>
      <c r="B45" s="443"/>
      <c r="C45" s="446"/>
      <c r="D45" s="191" t="s">
        <v>353</v>
      </c>
      <c r="E45" s="176">
        <v>3</v>
      </c>
      <c r="F45" s="191" t="s">
        <v>717</v>
      </c>
      <c r="G45" s="445"/>
      <c r="H45" s="445"/>
      <c r="I45" s="5"/>
      <c r="J45" s="8"/>
      <c r="K45" s="8"/>
      <c r="L45" s="80"/>
      <c r="M45" s="80"/>
      <c r="N45" s="80"/>
      <c r="O45" s="80"/>
      <c r="P45" s="80"/>
      <c r="Q45" s="80"/>
      <c r="R45" s="80"/>
      <c r="S45" s="80"/>
      <c r="T45" s="80"/>
      <c r="U45" s="424"/>
      <c r="V45" s="144"/>
    </row>
    <row r="46" spans="1:22" ht="26.25">
      <c r="A46" s="415"/>
      <c r="B46" s="443"/>
      <c r="C46" s="446"/>
      <c r="D46" s="191" t="s">
        <v>354</v>
      </c>
      <c r="E46" s="176">
        <v>4</v>
      </c>
      <c r="F46" s="191" t="s">
        <v>718</v>
      </c>
      <c r="G46" s="445"/>
      <c r="H46" s="445"/>
      <c r="I46" s="5"/>
      <c r="J46" s="8"/>
      <c r="K46" s="8"/>
      <c r="L46" s="80"/>
      <c r="M46" s="80"/>
      <c r="N46" s="80"/>
      <c r="O46" s="80"/>
      <c r="P46" s="80"/>
      <c r="Q46" s="80"/>
      <c r="R46" s="80"/>
      <c r="S46" s="80"/>
      <c r="T46" s="80"/>
      <c r="U46" s="424"/>
      <c r="V46" s="144"/>
    </row>
    <row r="47" spans="1:22" ht="39">
      <c r="A47" s="415"/>
      <c r="B47" s="443"/>
      <c r="C47" s="446"/>
      <c r="D47" s="191" t="s">
        <v>355</v>
      </c>
      <c r="E47" s="176">
        <v>5</v>
      </c>
      <c r="F47" s="191" t="s">
        <v>719</v>
      </c>
      <c r="G47" s="445"/>
      <c r="H47" s="445"/>
      <c r="I47" s="5"/>
      <c r="J47" s="8"/>
      <c r="K47" s="8"/>
      <c r="L47" s="80"/>
      <c r="M47" s="80"/>
      <c r="N47" s="80"/>
      <c r="O47" s="80"/>
      <c r="P47" s="80"/>
      <c r="Q47" s="80"/>
      <c r="R47" s="80"/>
      <c r="S47" s="80"/>
      <c r="T47" s="80"/>
      <c r="U47" s="424"/>
      <c r="V47" s="43"/>
    </row>
    <row r="48" spans="1:22" ht="26.25">
      <c r="A48" s="415">
        <v>10</v>
      </c>
      <c r="B48" s="443" t="s">
        <v>327</v>
      </c>
      <c r="C48" s="446" t="s">
        <v>336</v>
      </c>
      <c r="D48" s="191" t="s">
        <v>356</v>
      </c>
      <c r="E48" s="176">
        <v>1</v>
      </c>
      <c r="F48" s="191" t="s">
        <v>720</v>
      </c>
      <c r="G48" s="445" t="s">
        <v>842</v>
      </c>
      <c r="H48" s="445">
        <v>263.48</v>
      </c>
      <c r="I48" s="5"/>
      <c r="J48" s="440" t="s">
        <v>973</v>
      </c>
      <c r="K48" s="440" t="s">
        <v>956</v>
      </c>
      <c r="L48" s="81"/>
      <c r="M48" s="81"/>
      <c r="N48" s="81"/>
      <c r="O48" s="81"/>
      <c r="P48" s="252">
        <v>1</v>
      </c>
      <c r="Q48" s="80"/>
      <c r="R48" s="80"/>
      <c r="S48" s="80"/>
      <c r="T48" s="80"/>
      <c r="U48" s="424">
        <v>21.55</v>
      </c>
      <c r="V48" s="43"/>
    </row>
    <row r="49" spans="1:22" ht="26.25">
      <c r="A49" s="415"/>
      <c r="B49" s="443"/>
      <c r="C49" s="446"/>
      <c r="D49" s="191" t="s">
        <v>356</v>
      </c>
      <c r="E49" s="176">
        <v>2</v>
      </c>
      <c r="F49" s="191" t="s">
        <v>721</v>
      </c>
      <c r="G49" s="445"/>
      <c r="H49" s="445"/>
      <c r="I49" s="5"/>
      <c r="J49" s="441"/>
      <c r="K49" s="441"/>
      <c r="L49" s="81"/>
      <c r="M49" s="81"/>
      <c r="N49" s="81"/>
      <c r="O49" s="81"/>
      <c r="P49" s="81"/>
      <c r="Q49" s="81"/>
      <c r="R49" s="81"/>
      <c r="S49" s="81">
        <v>1</v>
      </c>
      <c r="T49" s="80"/>
      <c r="U49" s="424"/>
      <c r="V49" s="144"/>
    </row>
    <row r="50" spans="1:22" ht="26.25">
      <c r="A50" s="415"/>
      <c r="B50" s="443"/>
      <c r="C50" s="446"/>
      <c r="D50" s="191" t="s">
        <v>356</v>
      </c>
      <c r="E50" s="176">
        <v>3</v>
      </c>
      <c r="F50" s="191" t="s">
        <v>722</v>
      </c>
      <c r="G50" s="445"/>
      <c r="H50" s="445"/>
      <c r="I50" s="5"/>
      <c r="J50" s="441"/>
      <c r="K50" s="441"/>
      <c r="L50" s="81"/>
      <c r="M50" s="81"/>
      <c r="N50" s="81"/>
      <c r="O50" s="81"/>
      <c r="P50" s="81"/>
      <c r="Q50" s="81"/>
      <c r="R50" s="81">
        <v>1</v>
      </c>
      <c r="S50" s="80"/>
      <c r="T50" s="80"/>
      <c r="U50" s="424"/>
      <c r="V50" s="144" t="s">
        <v>919</v>
      </c>
    </row>
    <row r="51" spans="1:22" ht="26.25">
      <c r="A51" s="415"/>
      <c r="B51" s="443"/>
      <c r="C51" s="446"/>
      <c r="D51" s="191" t="s">
        <v>356</v>
      </c>
      <c r="E51" s="176">
        <v>4</v>
      </c>
      <c r="F51" s="191" t="s">
        <v>723</v>
      </c>
      <c r="G51" s="445"/>
      <c r="H51" s="445"/>
      <c r="I51" s="5"/>
      <c r="J51" s="441"/>
      <c r="K51" s="441"/>
      <c r="L51" s="81"/>
      <c r="M51" s="81"/>
      <c r="N51" s="81"/>
      <c r="O51" s="81"/>
      <c r="P51" s="81">
        <v>1</v>
      </c>
      <c r="Q51" s="80"/>
      <c r="R51" s="80"/>
      <c r="S51" s="80"/>
      <c r="T51" s="80"/>
      <c r="U51" s="424"/>
      <c r="V51" s="43"/>
    </row>
    <row r="52" spans="1:22" ht="26.25">
      <c r="A52" s="415"/>
      <c r="B52" s="443"/>
      <c r="C52" s="446"/>
      <c r="D52" s="191" t="s">
        <v>356</v>
      </c>
      <c r="E52" s="176">
        <v>5</v>
      </c>
      <c r="F52" s="191" t="s">
        <v>724</v>
      </c>
      <c r="G52" s="445"/>
      <c r="H52" s="445"/>
      <c r="I52" s="5"/>
      <c r="J52" s="442"/>
      <c r="K52" s="442"/>
      <c r="L52" s="81"/>
      <c r="M52" s="81"/>
      <c r="N52" s="81"/>
      <c r="O52" s="81"/>
      <c r="P52" s="81"/>
      <c r="Q52" s="81">
        <v>1</v>
      </c>
      <c r="R52" s="80"/>
      <c r="S52" s="80"/>
      <c r="T52" s="80"/>
      <c r="U52" s="424"/>
      <c r="V52" s="144"/>
    </row>
    <row r="53" spans="1:22" ht="26.25">
      <c r="A53" s="415">
        <v>11</v>
      </c>
      <c r="B53" s="443" t="s">
        <v>328</v>
      </c>
      <c r="C53" s="446" t="s">
        <v>336</v>
      </c>
      <c r="D53" s="191" t="s">
        <v>357</v>
      </c>
      <c r="E53" s="176">
        <v>1</v>
      </c>
      <c r="F53" s="191" t="s">
        <v>725</v>
      </c>
      <c r="G53" s="445" t="s">
        <v>875</v>
      </c>
      <c r="H53" s="445">
        <v>212.1</v>
      </c>
      <c r="I53" s="5"/>
      <c r="J53" s="440" t="s">
        <v>980</v>
      </c>
      <c r="K53" s="440" t="s">
        <v>956</v>
      </c>
      <c r="L53" s="81"/>
      <c r="M53" s="81"/>
      <c r="N53" s="81"/>
      <c r="O53" s="81"/>
      <c r="P53" s="81">
        <v>1</v>
      </c>
      <c r="Q53" s="80"/>
      <c r="R53" s="80"/>
      <c r="S53" s="80"/>
      <c r="T53" s="80"/>
      <c r="U53" s="424"/>
      <c r="V53" s="43"/>
    </row>
    <row r="54" spans="1:22" ht="23.25">
      <c r="A54" s="415"/>
      <c r="B54" s="443"/>
      <c r="C54" s="446"/>
      <c r="D54" s="189" t="s">
        <v>358</v>
      </c>
      <c r="E54" s="176">
        <v>2</v>
      </c>
      <c r="F54" s="189" t="s">
        <v>726</v>
      </c>
      <c r="G54" s="445"/>
      <c r="H54" s="445"/>
      <c r="I54" s="5"/>
      <c r="J54" s="441"/>
      <c r="K54" s="441"/>
      <c r="L54" s="81"/>
      <c r="M54" s="81"/>
      <c r="N54" s="81"/>
      <c r="O54" s="81">
        <v>1</v>
      </c>
      <c r="P54" s="80"/>
      <c r="Q54" s="80"/>
      <c r="R54" s="80"/>
      <c r="S54" s="80"/>
      <c r="T54" s="80"/>
      <c r="U54" s="424"/>
      <c r="V54" s="43"/>
    </row>
    <row r="55" spans="1:22" ht="26.25">
      <c r="A55" s="415"/>
      <c r="B55" s="443"/>
      <c r="C55" s="446"/>
      <c r="D55" s="189" t="s">
        <v>358</v>
      </c>
      <c r="E55" s="176">
        <v>3</v>
      </c>
      <c r="F55" s="191" t="s">
        <v>727</v>
      </c>
      <c r="G55" s="445"/>
      <c r="H55" s="445"/>
      <c r="I55" s="6"/>
      <c r="J55" s="441"/>
      <c r="K55" s="441"/>
      <c r="L55" s="81"/>
      <c r="M55" s="81"/>
      <c r="N55" s="81"/>
      <c r="O55" s="81">
        <v>1</v>
      </c>
      <c r="P55" s="80"/>
      <c r="Q55" s="80"/>
      <c r="R55" s="80"/>
      <c r="S55" s="80"/>
      <c r="T55" s="80"/>
      <c r="U55" s="424"/>
      <c r="V55" s="143"/>
    </row>
    <row r="56" spans="1:22" ht="26.25">
      <c r="A56" s="415"/>
      <c r="B56" s="443"/>
      <c r="C56" s="446"/>
      <c r="D56" s="189" t="s">
        <v>358</v>
      </c>
      <c r="E56" s="176">
        <v>4</v>
      </c>
      <c r="F56" s="191" t="s">
        <v>728</v>
      </c>
      <c r="G56" s="445"/>
      <c r="H56" s="445"/>
      <c r="I56" s="5"/>
      <c r="J56" s="442"/>
      <c r="K56" s="442"/>
      <c r="L56" s="81"/>
      <c r="M56" s="81"/>
      <c r="N56" s="81"/>
      <c r="O56" s="81"/>
      <c r="P56" s="81"/>
      <c r="Q56" s="81"/>
      <c r="R56" s="81">
        <v>1</v>
      </c>
      <c r="S56" s="80"/>
      <c r="T56" s="80"/>
      <c r="U56" s="424"/>
      <c r="V56" s="143"/>
    </row>
    <row r="57" spans="1:22" ht="26.25">
      <c r="A57" s="415">
        <v>12</v>
      </c>
      <c r="B57" s="443" t="s">
        <v>329</v>
      </c>
      <c r="C57" s="446" t="s">
        <v>336</v>
      </c>
      <c r="D57" s="191" t="s">
        <v>359</v>
      </c>
      <c r="E57" s="176">
        <v>1</v>
      </c>
      <c r="F57" s="191" t="s">
        <v>729</v>
      </c>
      <c r="G57" s="445" t="s">
        <v>875</v>
      </c>
      <c r="H57" s="445">
        <v>267.86</v>
      </c>
      <c r="I57" s="5"/>
      <c r="J57" s="440" t="s">
        <v>980</v>
      </c>
      <c r="K57" s="440" t="s">
        <v>956</v>
      </c>
      <c r="L57" s="81"/>
      <c r="M57" s="81"/>
      <c r="N57" s="81"/>
      <c r="O57" s="81"/>
      <c r="P57" s="81"/>
      <c r="Q57" s="81"/>
      <c r="R57" s="81">
        <v>1</v>
      </c>
      <c r="S57" s="80"/>
      <c r="T57" s="80"/>
      <c r="U57" s="424"/>
      <c r="V57" s="43"/>
    </row>
    <row r="58" spans="1:22" ht="26.25">
      <c r="A58" s="415"/>
      <c r="B58" s="443"/>
      <c r="C58" s="446"/>
      <c r="D58" s="191" t="s">
        <v>359</v>
      </c>
      <c r="E58" s="176">
        <v>2</v>
      </c>
      <c r="F58" s="191" t="s">
        <v>730</v>
      </c>
      <c r="G58" s="445"/>
      <c r="H58" s="445"/>
      <c r="I58" s="5"/>
      <c r="J58" s="441"/>
      <c r="K58" s="441"/>
      <c r="L58" s="81"/>
      <c r="M58" s="81"/>
      <c r="N58" s="81"/>
      <c r="O58" s="81"/>
      <c r="P58" s="81"/>
      <c r="Q58" s="81"/>
      <c r="R58" s="81">
        <v>1</v>
      </c>
      <c r="S58" s="80"/>
      <c r="T58" s="80"/>
      <c r="U58" s="424"/>
      <c r="V58" s="43"/>
    </row>
    <row r="59" spans="1:22" ht="38.25" customHeight="1">
      <c r="A59" s="415"/>
      <c r="B59" s="443"/>
      <c r="C59" s="446"/>
      <c r="D59" s="191" t="s">
        <v>359</v>
      </c>
      <c r="E59" s="176">
        <v>3</v>
      </c>
      <c r="F59" s="191" t="s">
        <v>731</v>
      </c>
      <c r="G59" s="445"/>
      <c r="H59" s="445"/>
      <c r="I59" s="5"/>
      <c r="J59" s="441"/>
      <c r="K59" s="441"/>
      <c r="L59" s="81"/>
      <c r="M59" s="81"/>
      <c r="N59" s="81"/>
      <c r="O59" s="81"/>
      <c r="P59" s="81"/>
      <c r="Q59" s="81"/>
      <c r="R59" s="81">
        <v>1</v>
      </c>
      <c r="S59" s="80"/>
      <c r="T59" s="80"/>
      <c r="U59" s="424"/>
      <c r="V59" s="43"/>
    </row>
    <row r="60" spans="1:22" ht="39">
      <c r="A60" s="415"/>
      <c r="B60" s="443"/>
      <c r="C60" s="446"/>
      <c r="D60" s="191" t="s">
        <v>360</v>
      </c>
      <c r="E60" s="176">
        <v>4</v>
      </c>
      <c r="F60" s="191" t="s">
        <v>732</v>
      </c>
      <c r="G60" s="445"/>
      <c r="H60" s="445"/>
      <c r="I60" s="5"/>
      <c r="J60" s="441"/>
      <c r="K60" s="441"/>
      <c r="L60" s="81"/>
      <c r="M60" s="81"/>
      <c r="N60" s="81"/>
      <c r="O60" s="81"/>
      <c r="P60" s="81"/>
      <c r="Q60" s="81"/>
      <c r="R60" s="81">
        <v>1</v>
      </c>
      <c r="S60" s="80"/>
      <c r="T60" s="80"/>
      <c r="U60" s="424"/>
      <c r="V60" s="43"/>
    </row>
    <row r="61" spans="1:22" ht="26.25">
      <c r="A61" s="415"/>
      <c r="B61" s="443"/>
      <c r="C61" s="446"/>
      <c r="D61" s="191" t="s">
        <v>359</v>
      </c>
      <c r="E61" s="176">
        <v>5</v>
      </c>
      <c r="F61" s="191" t="s">
        <v>733</v>
      </c>
      <c r="G61" s="445"/>
      <c r="H61" s="445"/>
      <c r="I61" s="5"/>
      <c r="J61" s="442"/>
      <c r="K61" s="442"/>
      <c r="L61" s="81"/>
      <c r="M61" s="81"/>
      <c r="N61" s="81"/>
      <c r="O61" s="81"/>
      <c r="P61" s="81"/>
      <c r="Q61" s="81"/>
      <c r="R61" s="81">
        <v>1</v>
      </c>
      <c r="S61" s="80"/>
      <c r="T61" s="80"/>
      <c r="U61" s="424"/>
      <c r="V61" s="32"/>
    </row>
    <row r="62" spans="1:22" ht="39" customHeight="1">
      <c r="A62" s="415">
        <v>13</v>
      </c>
      <c r="B62" s="443" t="s">
        <v>330</v>
      </c>
      <c r="C62" s="444" t="s">
        <v>336</v>
      </c>
      <c r="D62" s="191" t="s">
        <v>361</v>
      </c>
      <c r="E62" s="176">
        <v>1</v>
      </c>
      <c r="F62" s="191" t="s">
        <v>734</v>
      </c>
      <c r="G62" s="445" t="s">
        <v>1006</v>
      </c>
      <c r="H62" s="445">
        <v>265.45999999999998</v>
      </c>
      <c r="I62" s="5"/>
      <c r="J62" s="8"/>
      <c r="K62" s="8"/>
      <c r="L62" s="153">
        <v>1</v>
      </c>
      <c r="M62" s="80"/>
      <c r="N62" s="80"/>
      <c r="O62" s="80"/>
      <c r="P62" s="80"/>
      <c r="Q62" s="80"/>
      <c r="R62" s="80"/>
      <c r="S62" s="80"/>
      <c r="T62" s="80"/>
      <c r="U62" s="424"/>
      <c r="V62" s="32"/>
    </row>
    <row r="63" spans="1:22" ht="26.25">
      <c r="A63" s="415"/>
      <c r="B63" s="443"/>
      <c r="C63" s="444"/>
      <c r="D63" s="191" t="s">
        <v>361</v>
      </c>
      <c r="E63" s="176">
        <v>2</v>
      </c>
      <c r="F63" s="191" t="s">
        <v>735</v>
      </c>
      <c r="G63" s="445"/>
      <c r="H63" s="445"/>
      <c r="I63" s="5"/>
      <c r="J63" s="8"/>
      <c r="K63" s="8"/>
      <c r="L63" s="81"/>
      <c r="M63" s="153">
        <v>1</v>
      </c>
      <c r="N63" s="80"/>
      <c r="O63" s="80"/>
      <c r="P63" s="80"/>
      <c r="Q63" s="80"/>
      <c r="R63" s="80"/>
      <c r="S63" s="80"/>
      <c r="T63" s="80"/>
      <c r="U63" s="424"/>
      <c r="V63" s="32"/>
    </row>
    <row r="64" spans="1:22" ht="27" customHeight="1">
      <c r="A64" s="415"/>
      <c r="B64" s="443"/>
      <c r="C64" s="444"/>
      <c r="D64" s="191" t="s">
        <v>361</v>
      </c>
      <c r="E64" s="176">
        <v>3</v>
      </c>
      <c r="F64" s="191" t="s">
        <v>736</v>
      </c>
      <c r="G64" s="445"/>
      <c r="H64" s="445"/>
      <c r="I64" s="5"/>
      <c r="J64" s="8"/>
      <c r="K64" s="8"/>
      <c r="L64" s="81"/>
      <c r="M64" s="153">
        <v>1</v>
      </c>
      <c r="N64" s="80"/>
      <c r="O64" s="80"/>
      <c r="P64" s="80"/>
      <c r="Q64" s="80"/>
      <c r="R64" s="80"/>
      <c r="S64" s="80"/>
      <c r="T64" s="80"/>
      <c r="U64" s="424"/>
      <c r="V64" s="32"/>
    </row>
    <row r="65" spans="1:22" ht="40.5" customHeight="1">
      <c r="A65" s="415"/>
      <c r="B65" s="443"/>
      <c r="C65" s="444"/>
      <c r="D65" s="191" t="s">
        <v>362</v>
      </c>
      <c r="E65" s="176">
        <v>4</v>
      </c>
      <c r="F65" s="191" t="s">
        <v>737</v>
      </c>
      <c r="G65" s="445"/>
      <c r="H65" s="445"/>
      <c r="I65" s="5"/>
      <c r="J65" s="8"/>
      <c r="K65" s="8"/>
      <c r="L65" s="81"/>
      <c r="M65" s="153">
        <v>1</v>
      </c>
      <c r="N65" s="80"/>
      <c r="O65" s="80"/>
      <c r="P65" s="80"/>
      <c r="Q65" s="80"/>
      <c r="R65" s="80"/>
      <c r="S65" s="80"/>
      <c r="T65" s="80"/>
      <c r="U65" s="424"/>
      <c r="V65" s="43"/>
    </row>
    <row r="66" spans="1:22" ht="39">
      <c r="A66" s="415"/>
      <c r="B66" s="443"/>
      <c r="C66" s="444"/>
      <c r="D66" s="191" t="s">
        <v>362</v>
      </c>
      <c r="E66" s="176">
        <v>5</v>
      </c>
      <c r="F66" s="191" t="s">
        <v>738</v>
      </c>
      <c r="G66" s="445"/>
      <c r="H66" s="445"/>
      <c r="I66" s="6">
        <v>1</v>
      </c>
      <c r="J66" s="182"/>
      <c r="K66" s="182"/>
      <c r="L66" s="80"/>
      <c r="M66" s="80"/>
      <c r="N66" s="80"/>
      <c r="O66" s="80"/>
      <c r="P66" s="80"/>
      <c r="Q66" s="80"/>
      <c r="R66" s="80"/>
      <c r="S66" s="80"/>
      <c r="T66" s="80"/>
      <c r="U66" s="424"/>
      <c r="V66" s="43"/>
    </row>
    <row r="67" spans="1:22" ht="39.75" customHeight="1">
      <c r="A67" s="415">
        <v>14</v>
      </c>
      <c r="B67" s="443" t="s">
        <v>331</v>
      </c>
      <c r="C67" s="444" t="s">
        <v>336</v>
      </c>
      <c r="D67" s="191" t="s">
        <v>363</v>
      </c>
      <c r="E67" s="176">
        <v>1</v>
      </c>
      <c r="F67" s="191" t="s">
        <v>742</v>
      </c>
      <c r="G67" s="445" t="s">
        <v>1038</v>
      </c>
      <c r="H67" s="445">
        <v>262.25</v>
      </c>
      <c r="I67" s="5">
        <v>1</v>
      </c>
      <c r="J67" s="8"/>
      <c r="K67" s="8"/>
      <c r="L67" s="80"/>
      <c r="M67" s="80"/>
      <c r="N67" s="80"/>
      <c r="O67" s="80"/>
      <c r="P67" s="80"/>
      <c r="Q67" s="80"/>
      <c r="R67" s="80"/>
      <c r="S67" s="80"/>
      <c r="T67" s="80"/>
      <c r="U67" s="424"/>
      <c r="V67" s="145"/>
    </row>
    <row r="68" spans="1:22" ht="44.25" customHeight="1">
      <c r="A68" s="415"/>
      <c r="B68" s="443"/>
      <c r="C68" s="444"/>
      <c r="D68" s="191" t="s">
        <v>363</v>
      </c>
      <c r="E68" s="176">
        <v>2</v>
      </c>
      <c r="F68" s="191" t="s">
        <v>743</v>
      </c>
      <c r="G68" s="445"/>
      <c r="H68" s="445"/>
      <c r="I68" s="5"/>
      <c r="J68" s="8"/>
      <c r="K68" s="8"/>
      <c r="L68" s="153"/>
      <c r="M68" s="153">
        <v>1</v>
      </c>
      <c r="N68" s="80"/>
      <c r="O68" s="80"/>
      <c r="P68" s="80"/>
      <c r="Q68" s="80"/>
      <c r="R68" s="80"/>
      <c r="S68" s="80"/>
      <c r="T68" s="80"/>
      <c r="U68" s="424"/>
      <c r="V68" s="145"/>
    </row>
    <row r="69" spans="1:22" ht="26.25">
      <c r="A69" s="415"/>
      <c r="B69" s="443"/>
      <c r="C69" s="444"/>
      <c r="D69" s="191" t="s">
        <v>363</v>
      </c>
      <c r="E69" s="176">
        <v>3</v>
      </c>
      <c r="F69" s="191" t="s">
        <v>744</v>
      </c>
      <c r="G69" s="445"/>
      <c r="H69" s="445"/>
      <c r="I69" s="5">
        <v>1</v>
      </c>
      <c r="J69" s="8"/>
      <c r="K69" s="8"/>
      <c r="L69" s="80"/>
      <c r="M69" s="80"/>
      <c r="N69" s="80"/>
      <c r="O69" s="80"/>
      <c r="P69" s="80"/>
      <c r="Q69" s="80"/>
      <c r="R69" s="80"/>
      <c r="S69" s="80"/>
      <c r="T69" s="80"/>
      <c r="U69" s="424"/>
      <c r="V69" s="145"/>
    </row>
    <row r="70" spans="1:22" ht="26.25">
      <c r="A70" s="415"/>
      <c r="B70" s="443"/>
      <c r="C70" s="444"/>
      <c r="D70" s="191" t="s">
        <v>364</v>
      </c>
      <c r="E70" s="176">
        <v>4</v>
      </c>
      <c r="F70" s="191" t="s">
        <v>745</v>
      </c>
      <c r="G70" s="445"/>
      <c r="H70" s="445"/>
      <c r="I70" s="5">
        <v>1</v>
      </c>
      <c r="J70" s="8"/>
      <c r="K70" s="8"/>
      <c r="L70" s="82"/>
      <c r="M70" s="80"/>
      <c r="N70" s="80"/>
      <c r="O70" s="80"/>
      <c r="P70" s="80"/>
      <c r="Q70" s="80"/>
      <c r="R70" s="80"/>
      <c r="S70" s="80"/>
      <c r="T70" s="80"/>
      <c r="U70" s="424"/>
      <c r="V70" s="144"/>
    </row>
    <row r="71" spans="1:22" ht="26.25">
      <c r="A71" s="415"/>
      <c r="B71" s="443"/>
      <c r="C71" s="444"/>
      <c r="D71" s="191" t="s">
        <v>365</v>
      </c>
      <c r="E71" s="176">
        <v>5</v>
      </c>
      <c r="F71" s="191" t="s">
        <v>746</v>
      </c>
      <c r="G71" s="445"/>
      <c r="H71" s="445"/>
      <c r="I71" s="5">
        <v>1</v>
      </c>
      <c r="J71" s="8"/>
      <c r="K71" s="8"/>
      <c r="L71" s="82"/>
      <c r="M71" s="80"/>
      <c r="N71" s="80"/>
      <c r="O71" s="80"/>
      <c r="P71" s="80"/>
      <c r="Q71" s="80"/>
      <c r="R71" s="80"/>
      <c r="S71" s="80"/>
      <c r="T71" s="80"/>
      <c r="U71" s="424"/>
      <c r="V71" s="145"/>
    </row>
    <row r="72" spans="1:22" ht="26.25">
      <c r="A72" s="415">
        <v>15</v>
      </c>
      <c r="B72" s="443" t="s">
        <v>332</v>
      </c>
      <c r="C72" s="444" t="s">
        <v>336</v>
      </c>
      <c r="D72" s="192" t="s">
        <v>366</v>
      </c>
      <c r="E72" s="176">
        <v>1</v>
      </c>
      <c r="F72" s="192" t="s">
        <v>739</v>
      </c>
      <c r="G72" s="445" t="s">
        <v>931</v>
      </c>
      <c r="H72" s="445">
        <v>265.35000000000002</v>
      </c>
      <c r="I72" s="5"/>
      <c r="J72" s="440" t="s">
        <v>981</v>
      </c>
      <c r="K72" s="440" t="s">
        <v>956</v>
      </c>
      <c r="L72" s="81"/>
      <c r="M72" s="81"/>
      <c r="N72" s="81"/>
      <c r="O72" s="81">
        <v>1</v>
      </c>
      <c r="P72" s="80"/>
      <c r="Q72" s="80"/>
      <c r="R72" s="80"/>
      <c r="S72" s="80"/>
      <c r="T72" s="80"/>
      <c r="U72" s="424"/>
      <c r="V72" s="43"/>
    </row>
    <row r="73" spans="1:22" ht="26.25">
      <c r="A73" s="415"/>
      <c r="B73" s="443"/>
      <c r="C73" s="444"/>
      <c r="D73" s="191" t="s">
        <v>366</v>
      </c>
      <c r="E73" s="176">
        <v>2</v>
      </c>
      <c r="F73" s="191" t="s">
        <v>740</v>
      </c>
      <c r="G73" s="445"/>
      <c r="H73" s="445"/>
      <c r="I73" s="5"/>
      <c r="J73" s="441"/>
      <c r="K73" s="441"/>
      <c r="L73" s="81"/>
      <c r="M73" s="81"/>
      <c r="N73" s="81"/>
      <c r="O73" s="81"/>
      <c r="P73" s="81">
        <v>1</v>
      </c>
      <c r="Q73" s="80"/>
      <c r="R73" s="80"/>
      <c r="S73" s="80"/>
      <c r="T73" s="80"/>
      <c r="U73" s="424"/>
      <c r="V73" s="43"/>
    </row>
    <row r="74" spans="1:22" ht="39">
      <c r="A74" s="415"/>
      <c r="B74" s="443"/>
      <c r="C74" s="444"/>
      <c r="D74" s="191" t="s">
        <v>368</v>
      </c>
      <c r="E74" s="176">
        <v>3</v>
      </c>
      <c r="F74" s="191" t="s">
        <v>741</v>
      </c>
      <c r="G74" s="445"/>
      <c r="H74" s="445"/>
      <c r="I74" s="5"/>
      <c r="J74" s="441"/>
      <c r="K74" s="441"/>
      <c r="L74" s="81"/>
      <c r="M74" s="81"/>
      <c r="N74" s="81"/>
      <c r="O74" s="81"/>
      <c r="P74" s="81"/>
      <c r="Q74" s="81"/>
      <c r="R74" s="81"/>
      <c r="S74" s="81">
        <v>1</v>
      </c>
      <c r="T74" s="80"/>
      <c r="U74" s="424"/>
      <c r="V74" s="43"/>
    </row>
    <row r="75" spans="1:22">
      <c r="A75" s="415"/>
      <c r="B75" s="443"/>
      <c r="C75" s="444"/>
      <c r="D75" s="191" t="s">
        <v>369</v>
      </c>
      <c r="E75" s="176">
        <v>4</v>
      </c>
      <c r="F75" s="191" t="s">
        <v>372</v>
      </c>
      <c r="G75" s="445"/>
      <c r="H75" s="445"/>
      <c r="I75" s="5"/>
      <c r="J75" s="441"/>
      <c r="K75" s="441"/>
      <c r="L75" s="81"/>
      <c r="M75" s="81"/>
      <c r="N75" s="81"/>
      <c r="O75" s="81"/>
      <c r="P75" s="81">
        <v>1</v>
      </c>
      <c r="Q75" s="80"/>
      <c r="R75" s="80"/>
      <c r="S75" s="80"/>
      <c r="T75" s="80"/>
      <c r="U75" s="424"/>
      <c r="V75" s="43"/>
    </row>
    <row r="76" spans="1:22">
      <c r="A76" s="415"/>
      <c r="B76" s="443"/>
      <c r="C76" s="444"/>
      <c r="D76" s="191" t="s">
        <v>370</v>
      </c>
      <c r="E76" s="176">
        <v>5</v>
      </c>
      <c r="F76" s="191" t="s">
        <v>373</v>
      </c>
      <c r="G76" s="445"/>
      <c r="H76" s="445"/>
      <c r="I76" s="5"/>
      <c r="J76" s="442"/>
      <c r="K76" s="442"/>
      <c r="L76" s="81"/>
      <c r="M76" s="81"/>
      <c r="N76" s="81"/>
      <c r="O76" s="81"/>
      <c r="P76" s="81"/>
      <c r="Q76" s="81"/>
      <c r="R76" s="81">
        <v>1</v>
      </c>
      <c r="S76" s="80"/>
      <c r="T76" s="80"/>
      <c r="U76" s="424"/>
      <c r="V76" s="145"/>
    </row>
    <row r="77" spans="1:22" ht="17.25">
      <c r="A77" s="31"/>
      <c r="B77" s="422" t="s">
        <v>22</v>
      </c>
      <c r="C77" s="422"/>
      <c r="D77" s="422"/>
      <c r="E77" s="165">
        <f>E10+E15+E20+E22+E28+E32+E37+E42+E47+E52+E56+E61+E66+E71+E76</f>
        <v>69</v>
      </c>
      <c r="F77" s="193"/>
      <c r="G77" s="177"/>
      <c r="H77" s="180">
        <f>SUM(H8:H76)</f>
        <v>3685.53</v>
      </c>
      <c r="I77" s="165">
        <f>SUM(I8:I76)</f>
        <v>14</v>
      </c>
      <c r="J77" s="183"/>
      <c r="K77" s="183"/>
      <c r="L77" s="165">
        <f>SUM(L8:L76)</f>
        <v>2</v>
      </c>
      <c r="M77" s="165">
        <f t="shared" ref="M77:U77" si="0">SUM(M8:M76)</f>
        <v>4</v>
      </c>
      <c r="N77" s="165">
        <f t="shared" si="0"/>
        <v>4</v>
      </c>
      <c r="O77" s="165">
        <f t="shared" si="0"/>
        <v>4</v>
      </c>
      <c r="P77" s="165">
        <f>SUM(P8:P76)</f>
        <v>11</v>
      </c>
      <c r="Q77" s="165">
        <f>SUM(Q8:Q76)</f>
        <v>2</v>
      </c>
      <c r="R77" s="165">
        <f>SUM(R8:R76)</f>
        <v>9</v>
      </c>
      <c r="S77" s="165">
        <f t="shared" si="0"/>
        <v>4</v>
      </c>
      <c r="T77" s="165">
        <f t="shared" si="0"/>
        <v>0</v>
      </c>
      <c r="U77" s="165">
        <f t="shared" si="0"/>
        <v>61.150000000000006</v>
      </c>
      <c r="V77" s="146"/>
    </row>
    <row r="78" spans="1:22" ht="17.25">
      <c r="A78" s="89"/>
      <c r="B78" s="198"/>
      <c r="C78" s="198"/>
      <c r="D78" s="198"/>
      <c r="E78" s="91"/>
      <c r="F78" s="194"/>
      <c r="G78" s="178"/>
      <c r="H78" s="181"/>
      <c r="I78" s="91"/>
      <c r="J78" s="184"/>
      <c r="K78" s="184"/>
      <c r="L78" s="91"/>
      <c r="M78" s="91"/>
      <c r="N78" s="91"/>
      <c r="O78" s="91"/>
      <c r="P78" s="91"/>
      <c r="Q78" s="91"/>
      <c r="R78" s="91"/>
      <c r="S78" s="91"/>
      <c r="T78" s="91"/>
      <c r="U78" s="95"/>
      <c r="V78" s="147"/>
    </row>
  </sheetData>
  <mergeCells count="137"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T6:T7"/>
    <mergeCell ref="G5:G7"/>
    <mergeCell ref="H5:H7"/>
    <mergeCell ref="I5:T5"/>
    <mergeCell ref="A29:A32"/>
    <mergeCell ref="B29:B32"/>
    <mergeCell ref="C29:C32"/>
    <mergeCell ref="G29:G32"/>
    <mergeCell ref="H29:H32"/>
    <mergeCell ref="A16:A20"/>
    <mergeCell ref="B16:B20"/>
    <mergeCell ref="C16:C20"/>
    <mergeCell ref="G16:G20"/>
    <mergeCell ref="H8:H10"/>
    <mergeCell ref="A8:A10"/>
    <mergeCell ref="B8:B10"/>
    <mergeCell ref="C8:C10"/>
    <mergeCell ref="G8:G10"/>
    <mergeCell ref="A11:A15"/>
    <mergeCell ref="B11:B15"/>
    <mergeCell ref="C11:C15"/>
    <mergeCell ref="G11:G15"/>
    <mergeCell ref="H16:H20"/>
    <mergeCell ref="J16:J20"/>
    <mergeCell ref="K16:K20"/>
    <mergeCell ref="A23:A28"/>
    <mergeCell ref="B23:B28"/>
    <mergeCell ref="C23:C28"/>
    <mergeCell ref="G23:G28"/>
    <mergeCell ref="H23:H28"/>
    <mergeCell ref="U23:U28"/>
    <mergeCell ref="A21:A22"/>
    <mergeCell ref="B21:B22"/>
    <mergeCell ref="C21:C22"/>
    <mergeCell ref="G21:G22"/>
    <mergeCell ref="H21:H22"/>
    <mergeCell ref="A43:A47"/>
    <mergeCell ref="B43:B47"/>
    <mergeCell ref="C43:C47"/>
    <mergeCell ref="G43:G47"/>
    <mergeCell ref="H43:H47"/>
    <mergeCell ref="U43:U47"/>
    <mergeCell ref="K33:K37"/>
    <mergeCell ref="U33:U37"/>
    <mergeCell ref="A38:A42"/>
    <mergeCell ref="B38:B42"/>
    <mergeCell ref="C38:C42"/>
    <mergeCell ref="G38:G42"/>
    <mergeCell ref="H38:H42"/>
    <mergeCell ref="J38:J42"/>
    <mergeCell ref="K38:K42"/>
    <mergeCell ref="U38:U42"/>
    <mergeCell ref="A33:A37"/>
    <mergeCell ref="B33:B37"/>
    <mergeCell ref="C33:C37"/>
    <mergeCell ref="G33:G37"/>
    <mergeCell ref="H33:H37"/>
    <mergeCell ref="J33:J37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A62:A66"/>
    <mergeCell ref="B62:B66"/>
    <mergeCell ref="C62:C66"/>
    <mergeCell ref="G62:G66"/>
    <mergeCell ref="H62:H66"/>
    <mergeCell ref="U62:U66"/>
    <mergeCell ref="A57:A61"/>
    <mergeCell ref="B57:B61"/>
    <mergeCell ref="C57:C61"/>
    <mergeCell ref="G57:G61"/>
    <mergeCell ref="H57:H61"/>
    <mergeCell ref="J57:J61"/>
    <mergeCell ref="A72:A76"/>
    <mergeCell ref="B72:B76"/>
    <mergeCell ref="C72:C76"/>
    <mergeCell ref="G72:G76"/>
    <mergeCell ref="H72:H76"/>
    <mergeCell ref="J72:J76"/>
    <mergeCell ref="A67:A71"/>
    <mergeCell ref="B67:B71"/>
    <mergeCell ref="C67:C71"/>
    <mergeCell ref="G67:G71"/>
    <mergeCell ref="H67:H71"/>
    <mergeCell ref="U16:U20"/>
    <mergeCell ref="J8:J10"/>
    <mergeCell ref="K8:K10"/>
    <mergeCell ref="U8:U10"/>
    <mergeCell ref="H11:H15"/>
    <mergeCell ref="J11:J15"/>
    <mergeCell ref="K11:K15"/>
    <mergeCell ref="U11:U15"/>
    <mergeCell ref="B77:D77"/>
    <mergeCell ref="K72:K76"/>
    <mergeCell ref="U72:U76"/>
    <mergeCell ref="U67:U71"/>
    <mergeCell ref="K57:K61"/>
    <mergeCell ref="U57:U61"/>
    <mergeCell ref="K48:K52"/>
    <mergeCell ref="U48:U52"/>
    <mergeCell ref="U29:U32"/>
    <mergeCell ref="J21:J22"/>
    <mergeCell ref="K21:K22"/>
    <mergeCell ref="U21:U22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P24" sqref="P24"/>
    </sheetView>
  </sheetViews>
  <sheetFormatPr defaultRowHeight="15"/>
  <cols>
    <col min="1" max="1" width="4.28515625" customWidth="1"/>
    <col min="2" max="2" width="4.85546875" customWidth="1"/>
    <col min="3" max="3" width="11.42578125" customWidth="1"/>
    <col min="4" max="4" width="11" customWidth="1"/>
    <col min="5" max="5" width="4.140625" style="234" customWidth="1"/>
    <col min="6" max="6" width="18.28515625" customWidth="1"/>
    <col min="7" max="7" width="15.85546875" customWidth="1"/>
    <col min="8" max="8" width="7.85546875" customWidth="1"/>
    <col min="9" max="9" width="3.42578125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85546875" customWidth="1"/>
    <col min="22" max="22" width="11.5703125" style="134" customWidth="1"/>
  </cols>
  <sheetData>
    <row r="1" spans="1:22">
      <c r="A1" s="383" t="s">
        <v>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2" spans="1:22">
      <c r="A2" s="383" t="s">
        <v>43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</row>
    <row r="3" spans="1:22">
      <c r="A3" s="384" t="s">
        <v>1015</v>
      </c>
      <c r="B3" s="384"/>
      <c r="C3" s="384"/>
      <c r="D3" s="384"/>
      <c r="E3" s="384"/>
      <c r="F3" s="384"/>
      <c r="G3" s="384"/>
      <c r="H3" s="384"/>
      <c r="I3" s="384"/>
      <c r="J3" s="97"/>
      <c r="K3" s="97"/>
      <c r="L3" s="413" t="str">
        <f>Summary!T3</f>
        <v>Date:-30.04.2014</v>
      </c>
      <c r="M3" s="413"/>
      <c r="N3" s="413"/>
      <c r="O3" s="413"/>
      <c r="P3" s="413"/>
      <c r="Q3" s="413"/>
      <c r="R3" s="413"/>
      <c r="S3" s="413"/>
      <c r="T3" s="413"/>
      <c r="U3" s="413"/>
      <c r="V3" s="413"/>
    </row>
    <row r="4" spans="1:22" ht="29.25" customHeight="1">
      <c r="A4" s="387" t="s">
        <v>1027</v>
      </c>
      <c r="B4" s="387"/>
      <c r="C4" s="387"/>
      <c r="D4" s="387"/>
      <c r="E4" s="387"/>
      <c r="F4" s="387"/>
      <c r="G4" s="387"/>
      <c r="H4" s="387"/>
      <c r="I4" s="448" t="s">
        <v>45</v>
      </c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</row>
    <row r="5" spans="1:22" ht="15" customHeight="1">
      <c r="A5" s="301" t="s">
        <v>0</v>
      </c>
      <c r="B5" s="301" t="s">
        <v>1</v>
      </c>
      <c r="C5" s="301" t="s">
        <v>2</v>
      </c>
      <c r="D5" s="301" t="s">
        <v>3</v>
      </c>
      <c r="E5" s="301" t="s">
        <v>0</v>
      </c>
      <c r="F5" s="301" t="s">
        <v>4</v>
      </c>
      <c r="G5" s="301" t="s">
        <v>5</v>
      </c>
      <c r="H5" s="301" t="s">
        <v>6</v>
      </c>
      <c r="I5" s="389" t="s">
        <v>16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01" t="s">
        <v>20</v>
      </c>
      <c r="V5" s="390" t="s">
        <v>14</v>
      </c>
    </row>
    <row r="6" spans="1:22" ht="24" customHeight="1">
      <c r="A6" s="301"/>
      <c r="B6" s="301"/>
      <c r="C6" s="301"/>
      <c r="D6" s="301"/>
      <c r="E6" s="301"/>
      <c r="F6" s="301"/>
      <c r="G6" s="301"/>
      <c r="H6" s="301"/>
      <c r="I6" s="391" t="s">
        <v>7</v>
      </c>
      <c r="J6" s="301" t="s">
        <v>953</v>
      </c>
      <c r="K6" s="301" t="s">
        <v>954</v>
      </c>
      <c r="L6" s="392" t="s">
        <v>15</v>
      </c>
      <c r="M6" s="393" t="s">
        <v>10</v>
      </c>
      <c r="N6" s="301" t="s">
        <v>9</v>
      </c>
      <c r="O6" s="385" t="s">
        <v>17</v>
      </c>
      <c r="P6" s="385"/>
      <c r="Q6" s="301" t="s">
        <v>18</v>
      </c>
      <c r="R6" s="301"/>
      <c r="S6" s="386" t="s">
        <v>13</v>
      </c>
      <c r="T6" s="394" t="s">
        <v>8</v>
      </c>
      <c r="U6" s="301"/>
      <c r="V6" s="390"/>
    </row>
    <row r="7" spans="1:22" ht="20.25" customHeight="1">
      <c r="A7" s="301"/>
      <c r="B7" s="301"/>
      <c r="C7" s="301"/>
      <c r="D7" s="301"/>
      <c r="E7" s="301"/>
      <c r="F7" s="301"/>
      <c r="G7" s="301"/>
      <c r="H7" s="301"/>
      <c r="I7" s="391"/>
      <c r="J7" s="301"/>
      <c r="K7" s="301"/>
      <c r="L7" s="392"/>
      <c r="M7" s="393"/>
      <c r="N7" s="301"/>
      <c r="O7" s="53" t="s">
        <v>11</v>
      </c>
      <c r="P7" s="53" t="s">
        <v>12</v>
      </c>
      <c r="Q7" s="53" t="s">
        <v>11</v>
      </c>
      <c r="R7" s="53" t="s">
        <v>12</v>
      </c>
      <c r="S7" s="386"/>
      <c r="T7" s="394"/>
      <c r="U7" s="301"/>
      <c r="V7" s="390"/>
    </row>
    <row r="8" spans="1:22" ht="26.25">
      <c r="A8" s="415">
        <v>1</v>
      </c>
      <c r="B8" s="367" t="s">
        <v>374</v>
      </c>
      <c r="C8" s="454" t="s">
        <v>269</v>
      </c>
      <c r="D8" s="64" t="s">
        <v>382</v>
      </c>
      <c r="E8" s="176">
        <v>1</v>
      </c>
      <c r="F8" s="64" t="s">
        <v>402</v>
      </c>
      <c r="G8" s="417" t="s">
        <v>848</v>
      </c>
      <c r="H8" s="367">
        <v>276.08</v>
      </c>
      <c r="I8" s="5"/>
      <c r="J8" s="427" t="s">
        <v>982</v>
      </c>
      <c r="K8" s="427" t="s">
        <v>956</v>
      </c>
      <c r="L8" s="83"/>
      <c r="M8" s="81"/>
      <c r="N8" s="81"/>
      <c r="O8" s="81">
        <v>1</v>
      </c>
      <c r="P8" s="80"/>
      <c r="Q8" s="80"/>
      <c r="R8" s="80"/>
      <c r="S8" s="80"/>
      <c r="T8" s="80"/>
      <c r="U8" s="424">
        <v>16.96</v>
      </c>
      <c r="V8" s="43" t="s">
        <v>934</v>
      </c>
    </row>
    <row r="9" spans="1:22" ht="39">
      <c r="A9" s="415"/>
      <c r="B9" s="367"/>
      <c r="C9" s="454"/>
      <c r="D9" s="64" t="s">
        <v>383</v>
      </c>
      <c r="E9" s="176">
        <v>2</v>
      </c>
      <c r="F9" s="64" t="s">
        <v>747</v>
      </c>
      <c r="G9" s="417"/>
      <c r="H9" s="367"/>
      <c r="I9" s="5">
        <v>1</v>
      </c>
      <c r="J9" s="428"/>
      <c r="K9" s="428"/>
      <c r="L9" s="80"/>
      <c r="M9" s="80"/>
      <c r="N9" s="80"/>
      <c r="O9" s="80"/>
      <c r="P9" s="80"/>
      <c r="Q9" s="80"/>
      <c r="R9" s="80"/>
      <c r="S9" s="80"/>
      <c r="T9" s="80"/>
      <c r="U9" s="424"/>
      <c r="V9" s="43" t="s">
        <v>866</v>
      </c>
    </row>
    <row r="10" spans="1:22" ht="45.75">
      <c r="A10" s="415"/>
      <c r="B10" s="367"/>
      <c r="C10" s="454"/>
      <c r="D10" s="64" t="s">
        <v>384</v>
      </c>
      <c r="E10" s="176">
        <v>3</v>
      </c>
      <c r="F10" s="46" t="s">
        <v>748</v>
      </c>
      <c r="G10" s="417"/>
      <c r="H10" s="367"/>
      <c r="I10" s="5">
        <v>1</v>
      </c>
      <c r="J10" s="428"/>
      <c r="K10" s="428"/>
      <c r="L10" s="80"/>
      <c r="M10" s="80"/>
      <c r="N10" s="80"/>
      <c r="O10" s="80"/>
      <c r="P10" s="80"/>
      <c r="Q10" s="80"/>
      <c r="R10" s="80"/>
      <c r="S10" s="80"/>
      <c r="T10" s="80"/>
      <c r="U10" s="424"/>
      <c r="V10" s="43" t="s">
        <v>925</v>
      </c>
    </row>
    <row r="11" spans="1:22" ht="45.75">
      <c r="A11" s="415"/>
      <c r="B11" s="367"/>
      <c r="C11" s="454"/>
      <c r="D11" s="64" t="s">
        <v>385</v>
      </c>
      <c r="E11" s="176">
        <v>4</v>
      </c>
      <c r="F11" s="46" t="s">
        <v>749</v>
      </c>
      <c r="G11" s="417"/>
      <c r="H11" s="367"/>
      <c r="I11" s="5"/>
      <c r="J11" s="428"/>
      <c r="K11" s="428"/>
      <c r="L11" s="81"/>
      <c r="M11" s="81"/>
      <c r="N11" s="81"/>
      <c r="O11" s="81"/>
      <c r="P11" s="81">
        <v>1</v>
      </c>
      <c r="Q11" s="80"/>
      <c r="R11" s="80"/>
      <c r="S11" s="80"/>
      <c r="T11" s="80"/>
      <c r="U11" s="424"/>
      <c r="V11" s="145"/>
    </row>
    <row r="12" spans="1:22" ht="39">
      <c r="A12" s="415"/>
      <c r="B12" s="367"/>
      <c r="C12" s="454"/>
      <c r="D12" s="64" t="s">
        <v>386</v>
      </c>
      <c r="E12" s="176">
        <v>5</v>
      </c>
      <c r="F12" s="64" t="s">
        <v>750</v>
      </c>
      <c r="G12" s="417"/>
      <c r="H12" s="367"/>
      <c r="I12" s="5"/>
      <c r="J12" s="429"/>
      <c r="K12" s="429"/>
      <c r="L12" s="81"/>
      <c r="M12" s="81"/>
      <c r="N12" s="81">
        <v>1</v>
      </c>
      <c r="O12" s="80"/>
      <c r="P12" s="80"/>
      <c r="Q12" s="80"/>
      <c r="R12" s="80"/>
      <c r="S12" s="80"/>
      <c r="T12" s="80"/>
      <c r="U12" s="424"/>
      <c r="V12" s="142"/>
    </row>
    <row r="13" spans="1:22" ht="34.5">
      <c r="A13" s="415">
        <v>2</v>
      </c>
      <c r="B13" s="367" t="s">
        <v>375</v>
      </c>
      <c r="C13" s="454" t="s">
        <v>269</v>
      </c>
      <c r="D13" s="64" t="s">
        <v>387</v>
      </c>
      <c r="E13" s="176">
        <v>1</v>
      </c>
      <c r="F13" s="46" t="s">
        <v>751</v>
      </c>
      <c r="G13" s="417" t="s">
        <v>849</v>
      </c>
      <c r="H13" s="367">
        <v>163.66999999999999</v>
      </c>
      <c r="I13" s="5">
        <v>1</v>
      </c>
      <c r="J13" s="5"/>
      <c r="K13" s="5"/>
      <c r="L13" s="80"/>
      <c r="M13" s="80"/>
      <c r="N13" s="80"/>
      <c r="O13" s="80"/>
      <c r="P13" s="80"/>
      <c r="Q13" s="80"/>
      <c r="R13" s="80"/>
      <c r="S13" s="80"/>
      <c r="T13" s="80"/>
      <c r="U13" s="424"/>
      <c r="V13" s="43"/>
    </row>
    <row r="14" spans="1:22" ht="39" customHeight="1">
      <c r="A14" s="415"/>
      <c r="B14" s="367"/>
      <c r="C14" s="454"/>
      <c r="D14" s="64" t="s">
        <v>388</v>
      </c>
      <c r="E14" s="176">
        <v>2</v>
      </c>
      <c r="F14" s="46" t="s">
        <v>752</v>
      </c>
      <c r="G14" s="417"/>
      <c r="H14" s="367"/>
      <c r="I14" s="5">
        <v>1</v>
      </c>
      <c r="J14" s="5"/>
      <c r="K14" s="5"/>
      <c r="L14" s="80"/>
      <c r="M14" s="80"/>
      <c r="N14" s="80"/>
      <c r="O14" s="80"/>
      <c r="P14" s="80"/>
      <c r="Q14" s="80"/>
      <c r="R14" s="80"/>
      <c r="S14" s="80"/>
      <c r="T14" s="80"/>
      <c r="U14" s="424"/>
      <c r="V14" s="43"/>
    </row>
    <row r="15" spans="1:22" ht="40.5" customHeight="1">
      <c r="A15" s="415"/>
      <c r="B15" s="367"/>
      <c r="C15" s="454"/>
      <c r="D15" s="64" t="s">
        <v>389</v>
      </c>
      <c r="E15" s="176">
        <v>3</v>
      </c>
      <c r="F15" s="66" t="s">
        <v>753</v>
      </c>
      <c r="G15" s="417"/>
      <c r="H15" s="367"/>
      <c r="I15" s="5">
        <v>1</v>
      </c>
      <c r="J15" s="5"/>
      <c r="K15" s="5"/>
      <c r="L15" s="82"/>
      <c r="M15" s="80"/>
      <c r="N15" s="80"/>
      <c r="O15" s="80"/>
      <c r="P15" s="80"/>
      <c r="Q15" s="80"/>
      <c r="R15" s="80"/>
      <c r="S15" s="80"/>
      <c r="T15" s="80"/>
      <c r="U15" s="424"/>
      <c r="V15" s="43"/>
    </row>
    <row r="16" spans="1:22" ht="42" customHeight="1">
      <c r="A16" s="415">
        <v>3</v>
      </c>
      <c r="B16" s="367" t="s">
        <v>376</v>
      </c>
      <c r="C16" s="454" t="s">
        <v>912</v>
      </c>
      <c r="D16" s="65" t="s">
        <v>390</v>
      </c>
      <c r="E16" s="236">
        <v>1</v>
      </c>
      <c r="F16" s="65" t="s">
        <v>754</v>
      </c>
      <c r="G16" s="417" t="s">
        <v>876</v>
      </c>
      <c r="H16" s="367">
        <f>211.25/4*2</f>
        <v>105.625</v>
      </c>
      <c r="I16" s="5"/>
      <c r="J16" s="452"/>
      <c r="K16" s="452"/>
      <c r="L16" s="81">
        <v>1</v>
      </c>
      <c r="M16" s="80"/>
      <c r="N16" s="80"/>
      <c r="O16" s="80"/>
      <c r="P16" s="80"/>
      <c r="Q16" s="80"/>
      <c r="R16" s="80"/>
      <c r="S16" s="80"/>
      <c r="T16" s="80"/>
      <c r="U16" s="424"/>
      <c r="V16" s="43"/>
    </row>
    <row r="17" spans="1:22" ht="30" customHeight="1">
      <c r="A17" s="415"/>
      <c r="B17" s="367"/>
      <c r="C17" s="454"/>
      <c r="D17" s="65" t="s">
        <v>391</v>
      </c>
      <c r="E17" s="236">
        <v>2</v>
      </c>
      <c r="F17" s="65" t="s">
        <v>755</v>
      </c>
      <c r="G17" s="417"/>
      <c r="H17" s="367"/>
      <c r="I17" s="5"/>
      <c r="J17" s="453"/>
      <c r="K17" s="453"/>
      <c r="L17" s="83"/>
      <c r="M17" s="81">
        <v>1</v>
      </c>
      <c r="N17" s="80"/>
      <c r="O17" s="80"/>
      <c r="P17" s="80"/>
      <c r="Q17" s="80"/>
      <c r="R17" s="80"/>
      <c r="S17" s="80"/>
      <c r="T17" s="80"/>
      <c r="U17" s="424"/>
      <c r="V17" s="43"/>
    </row>
    <row r="18" spans="1:22" ht="39.75" customHeight="1">
      <c r="A18" s="415">
        <v>4</v>
      </c>
      <c r="B18" s="367" t="s">
        <v>377</v>
      </c>
      <c r="C18" s="454" t="s">
        <v>381</v>
      </c>
      <c r="D18" s="64" t="s">
        <v>392</v>
      </c>
      <c r="E18" s="176">
        <v>1</v>
      </c>
      <c r="F18" s="64" t="s">
        <v>756</v>
      </c>
      <c r="G18" s="417" t="s">
        <v>932</v>
      </c>
      <c r="H18" s="367">
        <f>162.95/3*2</f>
        <v>108.63333333333333</v>
      </c>
      <c r="I18" s="5"/>
      <c r="J18" s="5"/>
      <c r="K18" s="5"/>
      <c r="L18" s="83"/>
      <c r="M18" s="81">
        <v>1</v>
      </c>
      <c r="N18" s="80"/>
      <c r="O18" s="80"/>
      <c r="P18" s="80"/>
      <c r="Q18" s="80"/>
      <c r="R18" s="80"/>
      <c r="S18" s="80"/>
      <c r="T18" s="80"/>
      <c r="U18" s="424"/>
      <c r="V18" s="142"/>
    </row>
    <row r="19" spans="1:22" ht="26.25">
      <c r="A19" s="415"/>
      <c r="B19" s="367"/>
      <c r="C19" s="454"/>
      <c r="D19" s="64" t="s">
        <v>393</v>
      </c>
      <c r="E19" s="176">
        <v>2</v>
      </c>
      <c r="F19" s="64" t="s">
        <v>757</v>
      </c>
      <c r="G19" s="417"/>
      <c r="H19" s="367"/>
      <c r="I19" s="5"/>
      <c r="J19" s="5"/>
      <c r="K19" s="5"/>
      <c r="L19" s="83"/>
      <c r="M19" s="81">
        <v>1</v>
      </c>
      <c r="N19" s="80"/>
      <c r="O19" s="80"/>
      <c r="P19" s="80"/>
      <c r="Q19" s="80"/>
      <c r="R19" s="80"/>
      <c r="S19" s="80"/>
      <c r="T19" s="80"/>
      <c r="U19" s="424"/>
      <c r="V19" s="43"/>
    </row>
    <row r="20" spans="1:22" ht="26.25">
      <c r="A20" s="415">
        <v>5</v>
      </c>
      <c r="B20" s="367" t="s">
        <v>378</v>
      </c>
      <c r="C20" s="454" t="s">
        <v>381</v>
      </c>
      <c r="D20" s="64" t="s">
        <v>394</v>
      </c>
      <c r="E20" s="176">
        <v>1</v>
      </c>
      <c r="F20" s="64" t="s">
        <v>758</v>
      </c>
      <c r="G20" s="417" t="s">
        <v>852</v>
      </c>
      <c r="H20" s="367">
        <v>271</v>
      </c>
      <c r="I20" s="6">
        <v>1</v>
      </c>
      <c r="J20" s="449" t="s">
        <v>982</v>
      </c>
      <c r="K20" s="449" t="s">
        <v>956</v>
      </c>
      <c r="L20" s="80"/>
      <c r="M20" s="80"/>
      <c r="N20" s="80"/>
      <c r="O20" s="80"/>
      <c r="P20" s="80"/>
      <c r="Q20" s="80"/>
      <c r="R20" s="80"/>
      <c r="S20" s="80"/>
      <c r="T20" s="80"/>
      <c r="U20" s="424">
        <v>6.46</v>
      </c>
      <c r="V20" s="43" t="s">
        <v>866</v>
      </c>
    </row>
    <row r="21" spans="1:22" ht="33" customHeight="1">
      <c r="A21" s="415"/>
      <c r="B21" s="367"/>
      <c r="C21" s="454"/>
      <c r="D21" s="64" t="s">
        <v>395</v>
      </c>
      <c r="E21" s="176">
        <v>2</v>
      </c>
      <c r="F21" s="64" t="s">
        <v>759</v>
      </c>
      <c r="G21" s="417"/>
      <c r="H21" s="367"/>
      <c r="I21" s="5"/>
      <c r="J21" s="450"/>
      <c r="K21" s="450"/>
      <c r="L21" s="83"/>
      <c r="M21" s="81">
        <v>1</v>
      </c>
      <c r="N21" s="80"/>
      <c r="O21" s="80"/>
      <c r="P21" s="80"/>
      <c r="Q21" s="80"/>
      <c r="R21" s="80"/>
      <c r="S21" s="80"/>
      <c r="T21" s="80"/>
      <c r="U21" s="424"/>
      <c r="V21" s="43" t="s">
        <v>924</v>
      </c>
    </row>
    <row r="22" spans="1:22" ht="51.75">
      <c r="A22" s="415"/>
      <c r="B22" s="367"/>
      <c r="C22" s="454"/>
      <c r="D22" s="64" t="s">
        <v>395</v>
      </c>
      <c r="E22" s="176">
        <v>3</v>
      </c>
      <c r="F22" s="64" t="s">
        <v>760</v>
      </c>
      <c r="G22" s="417"/>
      <c r="H22" s="367"/>
      <c r="I22" s="5"/>
      <c r="J22" s="450"/>
      <c r="K22" s="450"/>
      <c r="L22" s="83"/>
      <c r="M22" s="81"/>
      <c r="N22" s="81"/>
      <c r="O22" s="81"/>
      <c r="P22" s="81">
        <v>1</v>
      </c>
      <c r="Q22" s="80"/>
      <c r="R22" s="80"/>
      <c r="S22" s="80"/>
      <c r="T22" s="80"/>
      <c r="U22" s="424"/>
      <c r="V22" s="43" t="s">
        <v>934</v>
      </c>
    </row>
    <row r="23" spans="1:22" ht="39">
      <c r="A23" s="415"/>
      <c r="B23" s="367"/>
      <c r="C23" s="454"/>
      <c r="D23" s="64" t="s">
        <v>396</v>
      </c>
      <c r="E23" s="176">
        <v>4</v>
      </c>
      <c r="F23" s="64" t="s">
        <v>761</v>
      </c>
      <c r="G23" s="417"/>
      <c r="H23" s="367"/>
      <c r="I23" s="5"/>
      <c r="J23" s="450"/>
      <c r="K23" s="450"/>
      <c r="L23" s="83"/>
      <c r="M23" s="83"/>
      <c r="N23" s="83"/>
      <c r="O23" s="83"/>
      <c r="P23" s="81">
        <v>1</v>
      </c>
      <c r="Q23" s="80"/>
      <c r="R23" s="80"/>
      <c r="S23" s="80"/>
      <c r="T23" s="80"/>
      <c r="U23" s="424"/>
      <c r="V23" s="43"/>
    </row>
    <row r="24" spans="1:22" ht="26.25">
      <c r="A24" s="415"/>
      <c r="B24" s="367"/>
      <c r="C24" s="454"/>
      <c r="D24" s="64" t="s">
        <v>396</v>
      </c>
      <c r="E24" s="176">
        <v>5</v>
      </c>
      <c r="F24" s="64" t="s">
        <v>762</v>
      </c>
      <c r="G24" s="417"/>
      <c r="H24" s="367"/>
      <c r="I24" s="5"/>
      <c r="J24" s="451"/>
      <c r="K24" s="451"/>
      <c r="L24" s="83"/>
      <c r="M24" s="83"/>
      <c r="N24" s="83"/>
      <c r="O24" s="83"/>
      <c r="P24" s="81">
        <v>1</v>
      </c>
      <c r="Q24" s="80"/>
      <c r="R24" s="80"/>
      <c r="S24" s="80"/>
      <c r="T24" s="80"/>
      <c r="U24" s="424"/>
      <c r="V24" s="43" t="s">
        <v>866</v>
      </c>
    </row>
    <row r="25" spans="1:22" ht="26.25">
      <c r="A25" s="415">
        <v>6</v>
      </c>
      <c r="B25" s="367" t="s">
        <v>379</v>
      </c>
      <c r="C25" s="454" t="s">
        <v>381</v>
      </c>
      <c r="D25" s="64" t="s">
        <v>397</v>
      </c>
      <c r="E25" s="176">
        <v>1</v>
      </c>
      <c r="F25" s="64" t="s">
        <v>763</v>
      </c>
      <c r="G25" s="417" t="s">
        <v>939</v>
      </c>
      <c r="H25" s="367">
        <v>212.58</v>
      </c>
      <c r="I25" s="5"/>
      <c r="J25" s="5"/>
      <c r="K25" s="157"/>
      <c r="L25" s="154"/>
      <c r="M25" s="154"/>
      <c r="N25" s="154"/>
      <c r="O25" s="154"/>
      <c r="P25" s="154"/>
      <c r="Q25" s="154"/>
      <c r="R25" s="154"/>
      <c r="S25" s="154"/>
      <c r="T25" s="154"/>
      <c r="U25" s="456"/>
      <c r="V25" s="32"/>
    </row>
    <row r="26" spans="1:22" ht="26.25">
      <c r="A26" s="415"/>
      <c r="B26" s="367"/>
      <c r="C26" s="454"/>
      <c r="D26" s="64" t="s">
        <v>398</v>
      </c>
      <c r="E26" s="176">
        <v>2</v>
      </c>
      <c r="F26" s="64" t="s">
        <v>764</v>
      </c>
      <c r="G26" s="417"/>
      <c r="H26" s="367"/>
      <c r="I26" s="5"/>
      <c r="J26" s="5"/>
      <c r="K26" s="157"/>
      <c r="L26" s="154"/>
      <c r="M26" s="154"/>
      <c r="N26" s="154"/>
      <c r="O26" s="154"/>
      <c r="P26" s="154"/>
      <c r="Q26" s="154"/>
      <c r="R26" s="154"/>
      <c r="S26" s="154"/>
      <c r="T26" s="154"/>
      <c r="U26" s="456"/>
      <c r="V26" s="32"/>
    </row>
    <row r="27" spans="1:22" ht="31.5" customHeight="1">
      <c r="A27" s="415"/>
      <c r="B27" s="367"/>
      <c r="C27" s="454"/>
      <c r="D27" s="64" t="s">
        <v>399</v>
      </c>
      <c r="E27" s="176">
        <v>3</v>
      </c>
      <c r="F27" s="64" t="s">
        <v>765</v>
      </c>
      <c r="G27" s="417"/>
      <c r="H27" s="367"/>
      <c r="I27" s="5"/>
      <c r="J27" s="5"/>
      <c r="K27" s="157"/>
      <c r="L27" s="154"/>
      <c r="M27" s="154"/>
      <c r="N27" s="154"/>
      <c r="O27" s="154"/>
      <c r="P27" s="154"/>
      <c r="Q27" s="154"/>
      <c r="R27" s="154"/>
      <c r="S27" s="154"/>
      <c r="T27" s="154"/>
      <c r="U27" s="456"/>
      <c r="V27" s="144"/>
    </row>
    <row r="28" spans="1:22" ht="33" customHeight="1">
      <c r="A28" s="415"/>
      <c r="B28" s="367"/>
      <c r="C28" s="454"/>
      <c r="D28" s="64" t="s">
        <v>398</v>
      </c>
      <c r="E28" s="176">
        <v>4</v>
      </c>
      <c r="F28" s="64" t="s">
        <v>766</v>
      </c>
      <c r="G28" s="417"/>
      <c r="H28" s="367"/>
      <c r="I28" s="5"/>
      <c r="J28" s="5"/>
      <c r="K28" s="157"/>
      <c r="L28" s="154"/>
      <c r="M28" s="154"/>
      <c r="N28" s="154"/>
      <c r="O28" s="154"/>
      <c r="P28" s="154"/>
      <c r="Q28" s="154"/>
      <c r="R28" s="154"/>
      <c r="S28" s="154"/>
      <c r="T28" s="154"/>
      <c r="U28" s="456"/>
      <c r="V28" s="32"/>
    </row>
    <row r="29" spans="1:22" ht="26.25" customHeight="1">
      <c r="A29" s="415">
        <v>7</v>
      </c>
      <c r="B29" s="367" t="s">
        <v>380</v>
      </c>
      <c r="C29" s="454" t="s">
        <v>381</v>
      </c>
      <c r="D29" s="64" t="s">
        <v>400</v>
      </c>
      <c r="E29" s="176">
        <v>1</v>
      </c>
      <c r="F29" s="64" t="s">
        <v>767</v>
      </c>
      <c r="G29" s="417" t="s">
        <v>853</v>
      </c>
      <c r="H29" s="367">
        <v>217.14</v>
      </c>
      <c r="I29" s="5"/>
      <c r="J29" s="427" t="s">
        <v>983</v>
      </c>
      <c r="K29" s="427" t="s">
        <v>956</v>
      </c>
      <c r="L29" s="81"/>
      <c r="M29" s="81"/>
      <c r="N29" s="81"/>
      <c r="O29" s="81"/>
      <c r="P29" s="81"/>
      <c r="Q29" s="81"/>
      <c r="R29" s="81"/>
      <c r="S29" s="81">
        <v>1</v>
      </c>
      <c r="T29" s="80"/>
      <c r="U29" s="424">
        <v>43.71</v>
      </c>
      <c r="V29" s="32"/>
    </row>
    <row r="30" spans="1:22" ht="31.5" customHeight="1">
      <c r="A30" s="415"/>
      <c r="B30" s="367"/>
      <c r="C30" s="454"/>
      <c r="D30" s="64" t="s">
        <v>400</v>
      </c>
      <c r="E30" s="176">
        <v>2</v>
      </c>
      <c r="F30" s="64" t="s">
        <v>768</v>
      </c>
      <c r="G30" s="417"/>
      <c r="H30" s="367"/>
      <c r="I30" s="5"/>
      <c r="J30" s="428"/>
      <c r="K30" s="428"/>
      <c r="L30" s="81"/>
      <c r="M30" s="81"/>
      <c r="N30" s="81"/>
      <c r="O30" s="81"/>
      <c r="P30" s="81"/>
      <c r="Q30" s="81"/>
      <c r="R30" s="81"/>
      <c r="S30" s="81">
        <v>1</v>
      </c>
      <c r="T30" s="80"/>
      <c r="U30" s="424"/>
      <c r="V30" s="43" t="s">
        <v>934</v>
      </c>
    </row>
    <row r="31" spans="1:22" ht="31.5" customHeight="1">
      <c r="A31" s="415"/>
      <c r="B31" s="367"/>
      <c r="C31" s="454"/>
      <c r="D31" s="64" t="s">
        <v>400</v>
      </c>
      <c r="E31" s="176">
        <v>3</v>
      </c>
      <c r="F31" s="64" t="s">
        <v>769</v>
      </c>
      <c r="G31" s="417"/>
      <c r="H31" s="367"/>
      <c r="I31" s="5">
        <v>1</v>
      </c>
      <c r="J31" s="428"/>
      <c r="K31" s="428"/>
      <c r="L31" s="80"/>
      <c r="M31" s="80"/>
      <c r="N31" s="80"/>
      <c r="O31" s="80"/>
      <c r="P31" s="80"/>
      <c r="Q31" s="80"/>
      <c r="R31" s="80"/>
      <c r="S31" s="80"/>
      <c r="T31" s="80"/>
      <c r="U31" s="424"/>
      <c r="V31" s="32" t="s">
        <v>866</v>
      </c>
    </row>
    <row r="32" spans="1:22" ht="29.25" customHeight="1">
      <c r="A32" s="415"/>
      <c r="B32" s="367"/>
      <c r="C32" s="454"/>
      <c r="D32" s="65" t="s">
        <v>401</v>
      </c>
      <c r="E32" s="176">
        <v>4</v>
      </c>
      <c r="F32" s="64" t="s">
        <v>770</v>
      </c>
      <c r="G32" s="417"/>
      <c r="H32" s="367"/>
      <c r="I32" s="5"/>
      <c r="J32" s="429"/>
      <c r="K32" s="429"/>
      <c r="L32" s="81"/>
      <c r="M32" s="81"/>
      <c r="N32" s="81"/>
      <c r="O32" s="81"/>
      <c r="P32" s="81"/>
      <c r="Q32" s="81"/>
      <c r="R32" s="81"/>
      <c r="S32" s="81">
        <v>1</v>
      </c>
      <c r="T32" s="80"/>
      <c r="U32" s="424"/>
      <c r="V32" s="43"/>
    </row>
    <row r="33" spans="1:22" ht="16.5" customHeight="1">
      <c r="A33" s="31"/>
      <c r="B33" s="422" t="s">
        <v>22</v>
      </c>
      <c r="C33" s="422"/>
      <c r="D33" s="422"/>
      <c r="E33" s="233">
        <f>E12+E15+E17+E19+E24+E28+E32</f>
        <v>25</v>
      </c>
      <c r="F33" s="14"/>
      <c r="G33" s="13"/>
      <c r="H33" s="44">
        <f>SUM(H8:H32)</f>
        <v>1354.7283333333335</v>
      </c>
      <c r="I33" s="12">
        <f>SUM(I8:I32)</f>
        <v>7</v>
      </c>
      <c r="J33" s="96"/>
      <c r="K33" s="96"/>
      <c r="L33" s="87">
        <f t="shared" ref="L33:U33" si="0">SUM(L8:L32)</f>
        <v>1</v>
      </c>
      <c r="M33" s="87">
        <f t="shared" si="0"/>
        <v>4</v>
      </c>
      <c r="N33" s="87">
        <f t="shared" si="0"/>
        <v>1</v>
      </c>
      <c r="O33" s="87">
        <f>SUM(O8:O32)</f>
        <v>1</v>
      </c>
      <c r="P33" s="87">
        <f t="shared" si="0"/>
        <v>4</v>
      </c>
      <c r="Q33" s="87">
        <f t="shared" si="0"/>
        <v>0</v>
      </c>
      <c r="R33" s="87">
        <f t="shared" si="0"/>
        <v>0</v>
      </c>
      <c r="S33" s="87">
        <f t="shared" si="0"/>
        <v>3</v>
      </c>
      <c r="T33" s="87">
        <f t="shared" si="0"/>
        <v>0</v>
      </c>
      <c r="U33" s="88">
        <f t="shared" si="0"/>
        <v>67.13</v>
      </c>
      <c r="V33" s="146"/>
    </row>
    <row r="34" spans="1:22" ht="36" customHeight="1">
      <c r="A34" s="89"/>
      <c r="B34" s="90"/>
      <c r="C34" s="90"/>
      <c r="D34" s="90"/>
      <c r="E34" s="91"/>
      <c r="F34" s="92"/>
      <c r="G34" s="93"/>
      <c r="H34" s="94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5"/>
      <c r="V34" s="147"/>
    </row>
    <row r="35" spans="1:22" ht="30" customHeight="1">
      <c r="A35" s="455" t="s">
        <v>937</v>
      </c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</row>
    <row r="36" spans="1:22" ht="45">
      <c r="A36" s="86" t="s">
        <v>0</v>
      </c>
      <c r="B36" s="86" t="s">
        <v>1</v>
      </c>
      <c r="C36" s="86" t="s">
        <v>2</v>
      </c>
      <c r="D36" s="457" t="s">
        <v>3</v>
      </c>
      <c r="E36" s="458"/>
      <c r="F36" s="86" t="s">
        <v>4</v>
      </c>
    </row>
    <row r="37" spans="1:22" ht="45">
      <c r="A37" s="2">
        <v>1</v>
      </c>
      <c r="B37" s="2" t="s">
        <v>376</v>
      </c>
      <c r="C37" s="2" t="s">
        <v>912</v>
      </c>
      <c r="D37" s="459" t="s">
        <v>913</v>
      </c>
      <c r="E37" s="460"/>
      <c r="F37" s="2" t="s">
        <v>914</v>
      </c>
    </row>
    <row r="38" spans="1:22" ht="45">
      <c r="A38" s="2">
        <v>2</v>
      </c>
      <c r="B38" s="2" t="s">
        <v>376</v>
      </c>
      <c r="C38" s="2" t="s">
        <v>912</v>
      </c>
      <c r="D38" s="459" t="s">
        <v>915</v>
      </c>
      <c r="E38" s="460"/>
      <c r="F38" s="2" t="s">
        <v>916</v>
      </c>
    </row>
    <row r="39" spans="1:22" ht="60">
      <c r="A39" s="2">
        <v>3</v>
      </c>
      <c r="B39" s="2" t="s">
        <v>377</v>
      </c>
      <c r="C39" s="2" t="s">
        <v>381</v>
      </c>
      <c r="D39" s="459" t="s">
        <v>917</v>
      </c>
      <c r="E39" s="460"/>
      <c r="F39" s="2" t="s">
        <v>918</v>
      </c>
    </row>
  </sheetData>
  <mergeCells count="83">
    <mergeCell ref="D36:E36"/>
    <mergeCell ref="D37:E37"/>
    <mergeCell ref="D38:E38"/>
    <mergeCell ref="D39:E39"/>
    <mergeCell ref="U8:U12"/>
    <mergeCell ref="B33:D33"/>
    <mergeCell ref="G20:G24"/>
    <mergeCell ref="H20:H24"/>
    <mergeCell ref="B25:B28"/>
    <mergeCell ref="C25:C28"/>
    <mergeCell ref="G25:G28"/>
    <mergeCell ref="H25:H28"/>
    <mergeCell ref="B16:B17"/>
    <mergeCell ref="C16:C17"/>
    <mergeCell ref="G16:G17"/>
    <mergeCell ref="H16:H17"/>
    <mergeCell ref="A5:A7"/>
    <mergeCell ref="B5:B7"/>
    <mergeCell ref="C5:C7"/>
    <mergeCell ref="D5:D7"/>
    <mergeCell ref="E5:E7"/>
    <mergeCell ref="I4:V4"/>
    <mergeCell ref="J6:J7"/>
    <mergeCell ref="U5:U7"/>
    <mergeCell ref="F5:F7"/>
    <mergeCell ref="N6:N7"/>
    <mergeCell ref="K6:K7"/>
    <mergeCell ref="A1:V1"/>
    <mergeCell ref="A2:V2"/>
    <mergeCell ref="A3:I3"/>
    <mergeCell ref="L3:V3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4:H4"/>
    <mergeCell ref="U25:U28"/>
    <mergeCell ref="U20:U24"/>
    <mergeCell ref="U18:U19"/>
    <mergeCell ref="U16:U17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A35:V35"/>
    <mergeCell ref="A29:A32"/>
    <mergeCell ref="B29:B32"/>
    <mergeCell ref="C29:C32"/>
    <mergeCell ref="G29:G32"/>
    <mergeCell ref="H29:H32"/>
    <mergeCell ref="U29:U32"/>
    <mergeCell ref="A20:A24"/>
    <mergeCell ref="B20:B24"/>
    <mergeCell ref="C20:C24"/>
    <mergeCell ref="A25:A28"/>
    <mergeCell ref="A16:A17"/>
    <mergeCell ref="A18:A19"/>
    <mergeCell ref="B18:B19"/>
    <mergeCell ref="C18:C19"/>
    <mergeCell ref="J20:J24"/>
    <mergeCell ref="K20:K24"/>
    <mergeCell ref="J29:J32"/>
    <mergeCell ref="K29:K32"/>
    <mergeCell ref="J8:J12"/>
    <mergeCell ref="K8:K12"/>
    <mergeCell ref="J16:J17"/>
    <mergeCell ref="K16:K1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Sheet1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2014-05-05T11:19:22Z</dcterms:modified>
</cp:coreProperties>
</file>